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94" firstSheet="2" activeTab="5"/>
  </bookViews>
  <sheets>
    <sheet name="Титул" sheetId="1" r:id="rId1"/>
    <sheet name="Текст" sheetId="2" r:id="rId2"/>
    <sheet name="Таблица 1" sheetId="3" r:id="rId3"/>
    <sheet name="Таб.2 от19.12.16г.Прав!!!!" sheetId="4" r:id="rId4"/>
    <sheet name="Таблица 2.1 от19.12.16  " sheetId="5" r:id="rId5"/>
    <sheet name="Таблица 3" sheetId="6" r:id="rId6"/>
  </sheets>
  <definedNames>
    <definedName name="sub_10081" localSheetId="2">'Таблица 1'!$C$1</definedName>
    <definedName name="sub_10081" localSheetId="1">'Текст'!#REF!</definedName>
    <definedName name="sub_10081" localSheetId="0">'Титул'!#REF!</definedName>
    <definedName name="sub_10083" localSheetId="4">'Таблица 2.1 от19.12.16  '!$L$1</definedName>
    <definedName name="sub_100831" localSheetId="4">'Таблица 2.1 от19.12.16  '!$B$9</definedName>
    <definedName name="sub_100832" localSheetId="4">'Таблица 2.1 от19.12.16  '!#REF!</definedName>
    <definedName name="sub_100833" localSheetId="4">'Таблица 2.1 от19.12.16  '!$B$13</definedName>
    <definedName name="sub_100834" localSheetId="4">'Таблица 2.1 от19.12.16  '!$A$8</definedName>
    <definedName name="sub_10084" localSheetId="5">'Таблица 3'!$C$1</definedName>
    <definedName name="sub_100841" localSheetId="5">'Таблица 3'!$A$9</definedName>
    <definedName name="sub_100842" localSheetId="5">'Таблица 3'!$B$10</definedName>
    <definedName name="sub_100843" localSheetId="5">'Таблица 3'!$B$11</definedName>
    <definedName name="sub_100844" localSheetId="5">'Таблица 3'!$B$13</definedName>
  </definedNames>
  <calcPr fullCalcOnLoad="1"/>
</workbook>
</file>

<file path=xl/sharedStrings.xml><?xml version="1.0" encoding="utf-8"?>
<sst xmlns="http://schemas.openxmlformats.org/spreadsheetml/2006/main" count="336" uniqueCount="257">
  <si>
    <t>Наименование показателя</t>
  </si>
  <si>
    <t>в том числе:</t>
  </si>
  <si>
    <t>Поступление финансовых активов, всего</t>
  </si>
  <si>
    <t>…</t>
  </si>
  <si>
    <t>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</si>
  <si>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</si>
  <si>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</si>
  <si>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</si>
  <si>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</si>
  <si>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</si>
  <si>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</si>
  <si>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</si>
  <si>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</si>
  <si>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</si>
  <si>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</si>
  <si>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</si>
  <si>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</si>
  <si>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</si>
  <si>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</si>
  <si>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</si>
  <si>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</si>
  <si>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</si>
  <si>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</si>
  <si>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Показатели по поступлениям и выплатам учреждения (подразделения) на </t>
  </si>
  <si>
    <t>Таблица 1</t>
  </si>
  <si>
    <t xml:space="preserve">Поступления от доходов, всего:                                      </t>
  </si>
  <si>
    <t>в том числе</t>
  </si>
  <si>
    <t>Код по бюджетной классификации  Российской Федерации</t>
  </si>
  <si>
    <t xml:space="preserve">Таблица 2.1 </t>
  </si>
  <si>
    <t>Код строки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</si>
  <si>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</si>
  <si>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</si>
  <si>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X</t>
  </si>
  <si>
    <t>на закупку товаров работ, услуг по году начала закупки:</t>
  </si>
  <si>
    <t>Год начала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</si>
  <si>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</si>
  <si>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товаров,работ, услуг отдельными видами юридических лиц"</t>
  </si>
  <si>
    <t>на 20_г. очередной финансовый год</t>
  </si>
  <si>
    <t>на 20__г. 1-ый год планового периода</t>
  </si>
  <si>
    <t>на 20__г. 
2-ой год планового периода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</si>
  <si>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</si>
  <si>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</si>
  <si>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</si>
  <si>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</si>
  <si>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</si>
  <si>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</si>
  <si>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</si>
  <si>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</si>
  <si>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</si>
  <si>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</si>
  <si>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</si>
  <si>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</si>
  <si>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</si>
  <si>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</si>
  <si>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</si>
  <si>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Таблица 2</t>
  </si>
  <si>
    <t>Х</t>
  </si>
  <si>
    <t>субсидии предоставляемые в соотвтетсии с абзацем вторым пункта 1 статьи 78.1 Бюджетного кодекса Российской Федерации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</si>
  <si>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</si>
  <si>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</si>
  <si>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</si>
  <si>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родительская плата за присмотр и уход в ОУ</t>
  </si>
  <si>
    <t>из них
платные дополнительные образовательные услуги</t>
  </si>
  <si>
    <t>из них
добровольные пожертвования</t>
  </si>
  <si>
    <t>Объем финансового обеспечения, руб. (с точностью до двух знаков после запятой - 0,00)</t>
  </si>
  <si>
    <t>всего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</si>
  <si>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</si>
  <si>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</si>
  <si>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</si>
  <si>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</si>
  <si>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</si>
  <si>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</si>
  <si>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</si>
  <si>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</si>
  <si>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</si>
  <si>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</si>
  <si>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из них</t>
  </si>
  <si>
    <t>увеличение остатков средств</t>
  </si>
  <si>
    <t>прочие поступлени</t>
  </si>
  <si>
    <t>Выбытие финансовых активов, всего</t>
  </si>
  <si>
    <t>уменьшение остатков средств</t>
  </si>
  <si>
    <t>прочие выбытия</t>
  </si>
  <si>
    <t>Прочие выплаты всего:</t>
  </si>
  <si>
    <t>уплату налогов, сборов и иных платежей, всего</t>
  </si>
  <si>
    <t>безвозмездные перечисления организациям</t>
  </si>
  <si>
    <t>услуги связи всего:                                         в том числе</t>
  </si>
  <si>
    <t>всего:</t>
  </si>
  <si>
    <t>оплата труда  педагогических работников</t>
  </si>
  <si>
    <t>оплата труда работников, участвующих в образовательном процессе</t>
  </si>
  <si>
    <t>оплата труда работников, не участвующих в образовательном процессе, и работников обеспечивающих содержание зданий и сооружений</t>
  </si>
  <si>
    <t>начисления на выплаты по оплате труда педедагогических работников</t>
  </si>
  <si>
    <t>начисления на выплаты по оплате труда работников, участвующих в образовательном процессе</t>
  </si>
  <si>
    <t>начисления на выплаты по оплате труда работников,  не участвующих в образовательном процессе, и работников обеспечивающих содержание зданий и сооружений</t>
  </si>
  <si>
    <t>местное и междугорожнее соединение</t>
  </si>
  <si>
    <t>интернет (местный бюджет)</t>
  </si>
  <si>
    <t>интернет (областной бюджет)</t>
  </si>
  <si>
    <t>прочие выплаты педагогическим работникам</t>
  </si>
  <si>
    <t>прочие выплаты работникам, участвующим в образовательном процессе</t>
  </si>
  <si>
    <t>прочие выплаты работникам, не участвующим в образовательном процессе, и работникам обеспечивающим содержание зданий и сооружений</t>
  </si>
  <si>
    <t>Оплата труда и начисления на выплаты по оплате труда</t>
  </si>
  <si>
    <t xml:space="preserve">Начисление на выплаты по оплате труда всего:       </t>
  </si>
  <si>
    <t>Социальные и иные выплаты населению,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</si>
  <si>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</si>
  <si>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</si>
  <si>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Оплата труда, всего</t>
  </si>
  <si>
    <t>оплата водоснабжения и водоотведения</t>
  </si>
  <si>
    <t>оплата отопления</t>
  </si>
  <si>
    <t>оплата электрической энергии</t>
  </si>
  <si>
    <t>транспортировка и утилизация ТБО</t>
  </si>
  <si>
    <t xml:space="preserve">транспортные услуги всего :               
в том числе </t>
  </si>
  <si>
    <t xml:space="preserve">коммунальные услуги всего :            
в том числе </t>
  </si>
  <si>
    <t>арендная плата за пользование имуществом</t>
  </si>
  <si>
    <t>ПЛАН</t>
  </si>
  <si>
    <t>ФИНАНСОВО-ХОЗЯЙСТВЕННОЙ ДЕЯТЕЛЬНОСТИ</t>
  </si>
  <si>
    <t xml:space="preserve">                                                                </t>
  </si>
  <si>
    <t xml:space="preserve">                                                               </t>
  </si>
  <si>
    <t xml:space="preserve">Наименование 
муниципального учреждения </t>
  </si>
  <si>
    <t xml:space="preserve">Наименование органа,
осуществляющего функции           
и полномочия учредителя                             </t>
  </si>
  <si>
    <t xml:space="preserve">Адрес фактического
местонахождения                                      </t>
  </si>
  <si>
    <t xml:space="preserve">Идентификационный номер
налогоплательщика (ИНН)                                </t>
  </si>
  <si>
    <t>Код причины постановки
на учет (КПП)</t>
  </si>
  <si>
    <t>Единица измерения:</t>
  </si>
  <si>
    <t>по ОКЕИ</t>
  </si>
  <si>
    <t>по ОКВ</t>
  </si>
  <si>
    <t>по ОКПО</t>
  </si>
  <si>
    <t>Глава по БК</t>
  </si>
  <si>
    <t>по ОКАТО</t>
  </si>
  <si>
    <t>Администрация городского округа Красноуральск</t>
  </si>
  <si>
    <t>Код по реестру участников бюджетного процесса, а также юридических лиц, не являющихся участниками бюджетного процесса</t>
  </si>
  <si>
    <t>(наименование должности лица, уполномоченного утверждать План)</t>
  </si>
  <si>
    <t>УТВЕРЖДАЮ:</t>
  </si>
  <si>
    <t>(подпись, расшифровка подписи)</t>
  </si>
  <si>
    <t>рубль</t>
  </si>
  <si>
    <t>1.</t>
  </si>
  <si>
    <t>2.</t>
  </si>
  <si>
    <t>3.</t>
  </si>
  <si>
    <t>4.</t>
  </si>
  <si>
    <t>5.</t>
  </si>
  <si>
    <t>6.</t>
  </si>
  <si>
    <t>Иная информация по решению органа, осуществляющего функции и полномочия учредителя</t>
  </si>
  <si>
    <t>6.1.</t>
  </si>
  <si>
    <t>6.2.</t>
  </si>
  <si>
    <t>6.3.</t>
  </si>
  <si>
    <t>Сведения об имуществе, арендуемом учреждением или предоставленном учреждению по договору безвозмездного пользования</t>
  </si>
  <si>
    <t>Дата составления документа</t>
  </si>
  <si>
    <t xml:space="preserve">прочие услуги всего :                                
в том числе </t>
  </si>
  <si>
    <t xml:space="preserve">приобретение основных средств всего :                                                                     в том числе </t>
  </si>
  <si>
    <t>прочие расходы всего, в том числе:</t>
  </si>
  <si>
    <t>плата за негативное воздействие на окружающую среду</t>
  </si>
  <si>
    <t>налог на имущество</t>
  </si>
  <si>
    <t>Продукты (поступление род. платы)</t>
  </si>
  <si>
    <t>Приобретние жавелиона</t>
  </si>
  <si>
    <t>Продукты (ОАО Святогор)</t>
  </si>
  <si>
    <t xml:space="preserve">услуги по содержанию имущества всего                                                             
в том числе </t>
  </si>
  <si>
    <t xml:space="preserve">                                                                                                                                                                    (подпись)                           (расшифровка подписи)</t>
  </si>
  <si>
    <t xml:space="preserve">Главный бухгалтер муниципального учреждения_________________С.В. Малюзина    </t>
  </si>
  <si>
    <t>Руководитель муниципального учреждения______________________И.В. Ипатова</t>
  </si>
  <si>
    <t>Исполнитель Бухгалтер                                      __________________О.В. Исакова</t>
  </si>
  <si>
    <r>
      <rPr>
        <b/>
        <u val="single"/>
        <sz val="12"/>
        <color indexed="18"/>
        <rFont val="Times New Roman"/>
        <family val="1"/>
      </rPr>
      <t>Муниципальное бюджетное дошкольное образовательное учреждение Детский сад № 26</t>
    </r>
    <r>
      <rPr>
        <b/>
        <sz val="12"/>
        <color indexed="18"/>
        <rFont val="Times New Roman"/>
        <family val="1"/>
      </rPr>
      <t xml:space="preserve"> на 20</t>
    </r>
    <r>
      <rPr>
        <b/>
        <u val="single"/>
        <sz val="12"/>
        <color indexed="18"/>
        <rFont val="Times New Roman"/>
        <family val="1"/>
      </rPr>
      <t xml:space="preserve"> 16_</t>
    </r>
    <r>
      <rPr>
        <b/>
        <sz val="12"/>
        <color indexed="18"/>
        <rFont val="Times New Roman"/>
        <family val="1"/>
      </rPr>
      <t xml:space="preserve"> г.</t>
    </r>
  </si>
  <si>
    <t>тех. обслуживание отопления, водоснабжения</t>
  </si>
  <si>
    <t>Дератизационные, дезинсекционные работы</t>
  </si>
  <si>
    <t>Техническое  обслуживание тревожной кнопки</t>
  </si>
  <si>
    <t>Тех. обслуживание пожарной сигнализации</t>
  </si>
  <si>
    <t>Электротехническое  измерения и испытания электрооборудования</t>
  </si>
  <si>
    <t>Обработка стелажей, дерев.конструкций</t>
  </si>
  <si>
    <t>Обследование детей</t>
  </si>
  <si>
    <t>Обучение по охране труда</t>
  </si>
  <si>
    <t>Иные средства</t>
  </si>
  <si>
    <t>Тех.обследование строит.конструкций здания (для установки окон)</t>
  </si>
  <si>
    <t>Приобретение весов</t>
  </si>
  <si>
    <t>Приобретение стульчиков на регулируемых ножках</t>
  </si>
  <si>
    <t>Приобретение столов  на регулируемых ножках</t>
  </si>
  <si>
    <t xml:space="preserve">Гигиеническое обучение </t>
  </si>
  <si>
    <t>Обучение по пожарно-техническому минимуму</t>
  </si>
  <si>
    <t>НА  2016  ГОД</t>
  </si>
  <si>
    <t>Муниципальное бюджетное 
дошкольное образовательное
 учереждение Детский сад №26</t>
  </si>
  <si>
    <t>624330, Свердловская область,
г. Красноуральск,
ул. Толстого, 1</t>
  </si>
  <si>
    <t>Цели деятельности муниципального учреждения в соответствии с федеральными законами, иными нормативными правовыми актами и уставом учреждения:</t>
  </si>
  <si>
    <t xml:space="preserve"> Создание комплекса  условий  для реализации гарантированного гражданам Российской Федерации права на получение общедоступного и бесплатного дошкольного образования.
Учреждение обеспечивает воспитание, обучение и развитие, а также присмотр, уход и оздоровление детей в возрасте от 2 месяцев до 7 лет
</t>
  </si>
  <si>
    <t>Виды деятельности муниципального учреждения, относящиеся к его основным видам деятельности в соответствии с уставом учреждения:</t>
  </si>
  <si>
    <t xml:space="preserve"> Реализация основной общеобразовательной программы дошкольного образования   общеразвивающей направленности (нормативный срок освоения 5,5  лет);
 организация питания, медицинского обслуживания воспитанников;
 обеспечение физического и эмоционального благополучия воспитанников;
обеспечение социально-бытовых условий в соответствии с требованиями, установленными действующим законодательством;
 материально-техническое обеспечение и оснащение образовательного процесса, оборудование помещений в соответствии с государственными нормами и требованиями, осуществляемые в пределах собственных финансовых средств.
</t>
  </si>
  <si>
    <t>Перечень услуг (работ), относящихся в соответствии с уставом учреждения к основным видам деятельности, предоставление которых для физических и юридических лиц осуществляется, в том числе за плату:</t>
  </si>
  <si>
    <t xml:space="preserve">Безвозмездные поступления от физических и юридических лиц, в
том числе гранты, премии, добровольные пожертвования;
сдача в аренду имущества в порядке, установленном законодательством и настоящим уставом;
оказывать платные дополнительные образовательные услуги,  не предусмотренные соответствующей образовательной программой и государственными образовательными стандартами с учетом потребностей семьи  на основе договора, заключаемого между Учреждением и родителями (законными представителями).
</t>
  </si>
  <si>
    <t>Общая балансовая стоимость недвижимого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</si>
  <si>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Общая балансовая стоимость движимого имущества на дату составления Плана, в том числе балансовая стоимость особо ценного движимого имущества:</t>
  </si>
  <si>
    <t>Общая балансовая стоимость движимого имущества на 31.12..2015 – 822197,29 руб. в том числе балансовая стоимость особо ценного движимого имущества- 809237,29 руб..</t>
  </si>
  <si>
    <t>Сведения о наличии государственной регистрации права Российской Федерации и права оперативного управления учреждения на недвижимое имущество:</t>
  </si>
  <si>
    <t xml:space="preserve">Свидетельство 66АЕ 6189402 – здание детского сада по адресу ул.Толстого, 1
Свидетельство 66АЖ 532674 – здание детского сада по адресу ул.Старателей, 10а
Свидетельство 66АЕ 618401 – земельный участок по адресу ул.Толстого, 1
Свидетельство 66АЕ 618399 – земельный участок по адресу ул.Старателей, 10а
</t>
  </si>
  <si>
    <t>Сведения об имуществе учреждения, переданном в аренду сторонним организациям:</t>
  </si>
  <si>
    <t xml:space="preserve"> Нет</t>
  </si>
  <si>
    <t>Нет</t>
  </si>
  <si>
    <t>на_____01__Января_____2016 г.</t>
  </si>
  <si>
    <t>на 2016г. очередной финансовый год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</si>
  <si>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</si>
  <si>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</si>
  <si>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</si>
  <si>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</si>
  <si>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Приобретение основных средств</t>
  </si>
  <si>
    <t>Заведующий МБДОУ Д/с №26</t>
  </si>
  <si>
    <t>И.В. Ипатова</t>
  </si>
  <si>
    <t>Приобретние средств личной гигиены</t>
  </si>
  <si>
    <t>Доочистка питьевой воды</t>
  </si>
  <si>
    <t>Монтаж аварийного эвакуационного освещения</t>
  </si>
  <si>
    <t>Приобретение игрушек</t>
  </si>
  <si>
    <t>Услуга по уборке снега и сбоя сосулек</t>
  </si>
  <si>
    <t>Замена неисправных датчиков и перенос шлейфов АПС</t>
  </si>
  <si>
    <t xml:space="preserve">Общая балансовая стоимость недвижимого имущества на  31.12.2015 года
стоимости имущества, закрепленного за учреждением на праве оперативного управления – 7174525,12 рублей;
 приобретенного учреждением за счет выделенных собственником имущества учреждения средств - 7174525,12 рублей;
 приобретенного учреждением за счет доходов, полученных от приносящей доход деятельности - 0 рублей.
</t>
  </si>
  <si>
    <t>Родительская плата за присмотр и уход</t>
  </si>
  <si>
    <t>Платные дополнительные образовательные услуги</t>
  </si>
  <si>
    <t>Возмещения (сотрудников)</t>
  </si>
  <si>
    <t>Реализация основных общеобразовательных программ дошкольного образования (финансовое обеспечение выполнения муниципального задания)</t>
  </si>
  <si>
    <t>Приобретение материальных запасов</t>
  </si>
  <si>
    <t>Субсидия на реализацию мероприятия "Улучшение качества воздуха и воды в дошкольных учреждениях"</t>
  </si>
  <si>
    <t>Капитальный ремонт шиферной кровли</t>
  </si>
  <si>
    <t>Установка фильтров на воду с ультрофиолетом</t>
  </si>
  <si>
    <t>Приобретение стройматериалов</t>
  </si>
  <si>
    <t>Видеопособия</t>
  </si>
  <si>
    <t>Коврик-пазлы</t>
  </si>
  <si>
    <t>Замена кабеля на эл.плиту</t>
  </si>
  <si>
    <t>Монтаж пакетных выключателей на эл.плиту</t>
  </si>
  <si>
    <t>Работы по замене "СКАТа" и аккумулятора пожарной сигнализации</t>
  </si>
  <si>
    <t>Услуги по разборке веранды</t>
  </si>
  <si>
    <t>Контроль за каналом передачи тревожного извещения</t>
  </si>
  <si>
    <t>Проведение периодич. медосмотра, профосмотра</t>
  </si>
  <si>
    <t>Проведение лабораторных исследований согласно календарного плана</t>
  </si>
  <si>
    <t>Госпошлина за лицензирование</t>
  </si>
  <si>
    <t>Тех. обслуживание приборов учета тепловой энергии</t>
  </si>
  <si>
    <t>Тех. обслуживание электрооборудования</t>
  </si>
  <si>
    <t>Испытание диэлектрических перчаток</t>
  </si>
  <si>
    <t>Обследование и прочистка венканалов</t>
  </si>
  <si>
    <t>Работы по гидропневматической промывке трубопровода</t>
  </si>
  <si>
    <t>Тех. обслуживание ср-в пожаротушения, перезарядка огнетушителей</t>
  </si>
  <si>
    <t>Установка противопожарной двери в кастелянскую</t>
  </si>
  <si>
    <t>Замена стекол</t>
  </si>
  <si>
    <t>Замена двух комфорок на эл.плите (ул.Толстого,1)</t>
  </si>
  <si>
    <t xml:space="preserve">приобретение материальных запасов всего : в том числе                                                            </t>
  </si>
  <si>
    <t>Дидактический раздаточный материал</t>
  </si>
  <si>
    <t>Ремонт шиферной кровли здания (ул.Старателей, 10а)</t>
  </si>
  <si>
    <t>Конструктор ЛЕГО</t>
  </si>
  <si>
    <t>Приобретение, доставка, сборка и установка теневого навеса</t>
  </si>
  <si>
    <t>Субсидия на реализацию мероприятия "Капитальный ремонт"
Капитальный ремонт шиферной кровли</t>
  </si>
  <si>
    <t>Субсидия на реализацию мероприятия "Капитальный ремонт"
Приобретение, доставка, сборка и установка теневого навеса</t>
  </si>
  <si>
    <t>Ремонт системы отопления по ул. Старателей, 10а</t>
  </si>
  <si>
    <t>Приобретение знаков пожарной безопасности</t>
  </si>
  <si>
    <t>Практический семинар об изменениях 44-ФЗ</t>
  </si>
  <si>
    <t>Обработка путей эвакуации огнезащитным средством</t>
  </si>
  <si>
    <t>на ____1 января_____ 2016 г.</t>
  </si>
  <si>
    <t>Новогодние подарки детям сотрудников</t>
  </si>
  <si>
    <t>Приобретение эл.лампочек</t>
  </si>
  <si>
    <t>Приобретение и установка фильтров по очистке воды</t>
  </si>
  <si>
    <t>Замена и монтаж дросселей</t>
  </si>
  <si>
    <r>
      <t>"_19__"___Декабря</t>
    </r>
    <r>
      <rPr>
        <sz val="11"/>
        <color indexed="8"/>
        <rFont val="Times New Roman"/>
        <family val="1"/>
      </rPr>
      <t>_____2016г.</t>
    </r>
  </si>
  <si>
    <t>Замена пускорегулирующих аппаратов в светильниках ЛСПО 2х58</t>
  </si>
  <si>
    <t>"  19   "  Декабря       2016 г.</t>
  </si>
  <si>
    <r>
      <t>" 19 "__Декабря</t>
    </r>
    <r>
      <rPr>
        <sz val="12"/>
        <color indexed="8"/>
        <rFont val="Times New Roman"/>
        <family val="1"/>
      </rPr>
      <t>____2016 г.</t>
    </r>
  </si>
  <si>
    <t>Показатели выплат по расходам на закупку товаров, работ, услуг учреждения (подразделения) 
на _19  Декабря_____ 2016 г.</t>
  </si>
  <si>
    <t>Пени, штафы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</si>
</sst>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43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horizontal="justify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7" fillId="0" borderId="12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6" fillId="0" borderId="0" xfId="0" applyFont="1" applyAlignment="1">
      <alignment vertical="top"/>
    </xf>
    <xf numFmtId="0" fontId="55" fillId="0" borderId="0" xfId="0" applyFont="1" applyAlignment="1">
      <alignment horizontal="center" vertical="top"/>
    </xf>
    <xf numFmtId="0" fontId="39" fillId="0" borderId="0" xfId="42" applyAlignment="1" applyProtection="1">
      <alignment vertical="top"/>
      <protection/>
    </xf>
    <xf numFmtId="0" fontId="55" fillId="0" borderId="0" xfId="0" applyFont="1" applyAlignment="1">
      <alignment horizontal="left" vertical="top"/>
    </xf>
    <xf numFmtId="0" fontId="55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vertical="top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0" fontId="4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2" fontId="55" fillId="0" borderId="10" xfId="0" applyNumberFormat="1" applyFont="1" applyBorder="1" applyAlignment="1">
      <alignment horizontal="justify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vertical="top" wrapText="1"/>
    </xf>
    <xf numFmtId="2" fontId="53" fillId="0" borderId="11" xfId="0" applyNumberFormat="1" applyFont="1" applyBorder="1" applyAlignment="1">
      <alignment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2" fontId="53" fillId="0" borderId="11" xfId="0" applyNumberFormat="1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top" wrapText="1"/>
    </xf>
    <xf numFmtId="2" fontId="54" fillId="0" borderId="10" xfId="0" applyNumberFormat="1" applyFont="1" applyFill="1" applyBorder="1" applyAlignment="1">
      <alignment horizontal="center" vertical="top" wrapText="1"/>
    </xf>
    <xf numFmtId="2" fontId="5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5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2" fontId="54" fillId="33" borderId="10" xfId="0" applyNumberFormat="1" applyFont="1" applyFill="1" applyBorder="1" applyAlignment="1">
      <alignment horizontal="center" vertical="top" wrapText="1"/>
    </xf>
    <xf numFmtId="2" fontId="53" fillId="0" borderId="11" xfId="0" applyNumberFormat="1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 wrapText="1"/>
    </xf>
    <xf numFmtId="2" fontId="53" fillId="0" borderId="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63" fillId="0" borderId="0" xfId="0" applyFont="1" applyAlignment="1">
      <alignment horizontal="center" vertical="top"/>
    </xf>
    <xf numFmtId="0" fontId="64" fillId="0" borderId="16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3" fillId="0" borderId="11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0" borderId="17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9.00390625" style="23" customWidth="1"/>
    <col min="2" max="2" width="35.57421875" style="23" customWidth="1"/>
    <col min="3" max="3" width="16.8515625" style="23" customWidth="1"/>
    <col min="4" max="4" width="15.57421875" style="23" customWidth="1"/>
    <col min="5" max="16384" width="9.140625" style="23" customWidth="1"/>
  </cols>
  <sheetData>
    <row r="1" spans="3:4" ht="15">
      <c r="C1" s="91" t="s">
        <v>130</v>
      </c>
      <c r="D1" s="91"/>
    </row>
    <row r="2" spans="3:4" ht="15">
      <c r="C2" s="90" t="s">
        <v>198</v>
      </c>
      <c r="D2" s="90"/>
    </row>
    <row r="3" spans="3:4" ht="22.5" customHeight="1">
      <c r="C3" s="93" t="s">
        <v>129</v>
      </c>
      <c r="D3" s="93"/>
    </row>
    <row r="4" spans="3:4" ht="15">
      <c r="C4" s="90" t="s">
        <v>199</v>
      </c>
      <c r="D4" s="90"/>
    </row>
    <row r="5" spans="3:4" ht="14.25" customHeight="1">
      <c r="C5" s="93" t="s">
        <v>131</v>
      </c>
      <c r="D5" s="93"/>
    </row>
    <row r="6" spans="2:4" ht="15.75">
      <c r="B6" s="24"/>
      <c r="C6" s="91" t="s">
        <v>253</v>
      </c>
      <c r="D6" s="91"/>
    </row>
    <row r="7" spans="2:4" ht="15.75">
      <c r="B7" s="24"/>
      <c r="C7" s="54"/>
      <c r="D7" s="54"/>
    </row>
    <row r="8" spans="2:4" ht="15.75">
      <c r="B8" s="24"/>
      <c r="C8" s="54"/>
      <c r="D8" s="54"/>
    </row>
    <row r="9" spans="2:4" ht="15.75">
      <c r="B9" s="24"/>
      <c r="C9" s="54"/>
      <c r="D9" s="54"/>
    </row>
    <row r="10" spans="1:4" ht="18.75">
      <c r="A10" s="92" t="s">
        <v>112</v>
      </c>
      <c r="B10" s="92"/>
      <c r="C10" s="92"/>
      <c r="D10" s="92"/>
    </row>
    <row r="11" spans="1:4" ht="18.75">
      <c r="A11" s="92" t="s">
        <v>113</v>
      </c>
      <c r="B11" s="92"/>
      <c r="C11" s="92"/>
      <c r="D11" s="92"/>
    </row>
    <row r="12" spans="1:4" ht="18.75">
      <c r="A12" s="92" t="s">
        <v>174</v>
      </c>
      <c r="B12" s="92"/>
      <c r="C12" s="92"/>
      <c r="D12" s="92"/>
    </row>
    <row r="13" ht="15.75">
      <c r="A13" s="25"/>
    </row>
    <row r="14" spans="1:4" ht="15.75">
      <c r="A14" s="21"/>
      <c r="B14" s="21"/>
      <c r="C14" s="21"/>
      <c r="D14" s="21"/>
    </row>
    <row r="15" spans="1:3" ht="31.5">
      <c r="A15" s="22" t="s">
        <v>144</v>
      </c>
      <c r="B15" s="25" t="s">
        <v>254</v>
      </c>
      <c r="C15" s="25"/>
    </row>
    <row r="16" spans="1:4" ht="67.5" customHeight="1">
      <c r="A16" s="22" t="s">
        <v>116</v>
      </c>
      <c r="B16" s="57" t="s">
        <v>175</v>
      </c>
      <c r="C16" s="29" t="s">
        <v>124</v>
      </c>
      <c r="D16" s="16">
        <v>53382728</v>
      </c>
    </row>
    <row r="17" spans="1:4" ht="70.5" customHeight="1">
      <c r="A17" s="22" t="s">
        <v>117</v>
      </c>
      <c r="B17" s="30" t="s">
        <v>127</v>
      </c>
      <c r="C17" s="29" t="s">
        <v>125</v>
      </c>
      <c r="D17" s="28">
        <v>906</v>
      </c>
    </row>
    <row r="18" spans="1:4" ht="47.25">
      <c r="A18" s="22" t="s">
        <v>118</v>
      </c>
      <c r="B18" s="30" t="s">
        <v>176</v>
      </c>
      <c r="C18" s="29" t="s">
        <v>126</v>
      </c>
      <c r="D18" s="16">
        <v>65460000000</v>
      </c>
    </row>
    <row r="19" spans="1:4" ht="57" customHeight="1">
      <c r="A19" s="22" t="s">
        <v>119</v>
      </c>
      <c r="B19" s="31">
        <v>66</v>
      </c>
      <c r="C19" s="29"/>
      <c r="D19" s="16">
        <v>6618003220</v>
      </c>
    </row>
    <row r="20" spans="1:4" ht="93.75" customHeight="1">
      <c r="A20" s="22" t="s">
        <v>128</v>
      </c>
      <c r="B20" s="27"/>
      <c r="C20" s="29"/>
      <c r="D20" s="16">
        <v>65320081</v>
      </c>
    </row>
    <row r="21" spans="1:4" ht="54" customHeight="1">
      <c r="A21" s="22" t="s">
        <v>120</v>
      </c>
      <c r="B21" s="31">
        <v>66</v>
      </c>
      <c r="C21" s="29"/>
      <c r="D21" s="16">
        <v>668101001</v>
      </c>
    </row>
    <row r="22" spans="1:4" ht="22.5" customHeight="1">
      <c r="A22" s="21" t="s">
        <v>121</v>
      </c>
      <c r="B22" s="32" t="s">
        <v>132</v>
      </c>
      <c r="C22" s="27" t="s">
        <v>122</v>
      </c>
      <c r="D22" s="16">
        <v>383</v>
      </c>
    </row>
    <row r="23" spans="1:4" ht="27" customHeight="1">
      <c r="A23" s="26"/>
      <c r="C23" s="27" t="s">
        <v>123</v>
      </c>
      <c r="D23" s="16">
        <v>643</v>
      </c>
    </row>
    <row r="24" ht="15.75">
      <c r="A24" s="21" t="s">
        <v>115</v>
      </c>
    </row>
    <row r="25" ht="15">
      <c r="A25" s="26"/>
    </row>
    <row r="26" ht="15.75">
      <c r="A26" s="21" t="s">
        <v>114</v>
      </c>
    </row>
  </sheetData>
  <sheetProtection/>
  <mergeCells count="9">
    <mergeCell ref="C2:D2"/>
    <mergeCell ref="C1:D1"/>
    <mergeCell ref="A12:D12"/>
    <mergeCell ref="A11:D11"/>
    <mergeCell ref="A10:D10"/>
    <mergeCell ref="C3:D3"/>
    <mergeCell ref="C4:D4"/>
    <mergeCell ref="C5:D5"/>
    <mergeCell ref="C6:D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8515625" style="21" customWidth="1"/>
    <col min="2" max="2" width="82.8515625" style="21" customWidth="1"/>
    <col min="3" max="3" width="16.8515625" style="21" customWidth="1"/>
    <col min="4" max="4" width="15.57421875" style="21" customWidth="1"/>
    <col min="5" max="16384" width="9.140625" style="21" customWidth="1"/>
  </cols>
  <sheetData>
    <row r="1" spans="1:2" ht="32.25" customHeight="1">
      <c r="A1" s="21" t="s">
        <v>133</v>
      </c>
      <c r="B1" s="22" t="s">
        <v>177</v>
      </c>
    </row>
    <row r="2" ht="81.75" customHeight="1">
      <c r="B2" s="22" t="s">
        <v>178</v>
      </c>
    </row>
    <row r="3" spans="1:2" ht="31.5">
      <c r="A3" s="21" t="s">
        <v>134</v>
      </c>
      <c r="B3" s="22" t="s">
        <v>179</v>
      </c>
    </row>
    <row r="4" ht="147.75" customHeight="1">
      <c r="B4" s="22" t="s">
        <v>180</v>
      </c>
    </row>
    <row r="5" spans="1:2" ht="47.25">
      <c r="A5" s="21" t="s">
        <v>135</v>
      </c>
      <c r="B5" s="22" t="s">
        <v>181</v>
      </c>
    </row>
    <row r="6" ht="132.75" customHeight="1">
      <c r="B6" s="22" t="s">
        <v>182</v>
      </c>
    </row>
    <row r="7" spans="1:2" ht="96" customHeight="1">
      <c r="A7" s="21" t="s">
        <v>136</v>
      </c>
      <c r="B7" s="22" t="s">
        <v>183</v>
      </c>
    </row>
    <row r="8" ht="110.25" customHeight="1">
      <c r="B8" s="22" t="s">
        <v>206</v>
      </c>
    </row>
    <row r="9" spans="1:2" ht="31.5">
      <c r="A9" s="21" t="s">
        <v>137</v>
      </c>
      <c r="B9" s="22" t="s">
        <v>184</v>
      </c>
    </row>
    <row r="10" ht="49.5" customHeight="1">
      <c r="B10" s="22" t="s">
        <v>185</v>
      </c>
    </row>
    <row r="11" spans="1:2" ht="32.25" customHeight="1">
      <c r="A11" s="21" t="s">
        <v>138</v>
      </c>
      <c r="B11" s="22" t="s">
        <v>139</v>
      </c>
    </row>
    <row r="12" spans="1:2" ht="34.5" customHeight="1">
      <c r="A12" s="21" t="s">
        <v>140</v>
      </c>
      <c r="B12" s="22" t="s">
        <v>186</v>
      </c>
    </row>
    <row r="13" ht="64.5" customHeight="1">
      <c r="B13" s="22" t="s">
        <v>187</v>
      </c>
    </row>
    <row r="14" spans="1:2" ht="31.5">
      <c r="A14" s="21" t="s">
        <v>141</v>
      </c>
      <c r="B14" s="22" t="s">
        <v>188</v>
      </c>
    </row>
    <row r="15" ht="18.75" customHeight="1">
      <c r="B15" s="22" t="s">
        <v>189</v>
      </c>
    </row>
    <row r="16" spans="1:2" ht="31.5">
      <c r="A16" s="21" t="s">
        <v>142</v>
      </c>
      <c r="B16" s="22" t="s">
        <v>143</v>
      </c>
    </row>
    <row r="17" ht="19.5" customHeight="1">
      <c r="B17" s="22" t="s">
        <v>190</v>
      </c>
    </row>
    <row r="18" ht="15.75">
      <c r="B18" s="22"/>
    </row>
    <row r="19" ht="15.75">
      <c r="B19" s="22"/>
    </row>
    <row r="20" ht="15.75">
      <c r="B20" s="22"/>
    </row>
    <row r="21" ht="15.75">
      <c r="B21" s="22"/>
    </row>
    <row r="22" ht="15.75">
      <c r="B22" s="22"/>
    </row>
  </sheetData>
  <sheetProtection/>
  <printOptions/>
  <pageMargins left="0.7086614173228347" right="0.7086614173228347" top="0.2755905511811024" bottom="0.2755905511811024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51.57421875" style="0" customWidth="1"/>
    <col min="3" max="3" width="26.7109375" style="0" customWidth="1"/>
  </cols>
  <sheetData>
    <row r="1" ht="15.75">
      <c r="C1" s="12" t="s">
        <v>24</v>
      </c>
    </row>
    <row r="2" spans="1:3" ht="15.75">
      <c r="A2" s="94" t="s">
        <v>4</v>
      </c>
      <c r="B2" s="94"/>
      <c r="C2" s="94"/>
    </row>
    <row r="3" spans="1:3" ht="15.75">
      <c r="A3" s="94" t="s">
        <v>191</v>
      </c>
      <c r="B3" s="94"/>
      <c r="C3" s="94"/>
    </row>
    <row r="4" spans="1:3" ht="15.75">
      <c r="A4" s="94"/>
      <c r="B4" s="94"/>
      <c r="C4" s="94"/>
    </row>
    <row r="5" spans="1:3" ht="27" customHeight="1">
      <c r="A5" s="56" t="s">
        <v>5</v>
      </c>
      <c r="B5" s="56" t="s">
        <v>0</v>
      </c>
      <c r="C5" s="56" t="s">
        <v>6</v>
      </c>
    </row>
    <row r="6" spans="1:3" ht="15.75">
      <c r="A6" s="56">
        <v>1</v>
      </c>
      <c r="B6" s="56">
        <v>2</v>
      </c>
      <c r="C6" s="56">
        <v>3</v>
      </c>
    </row>
    <row r="7" spans="1:3" ht="15.75">
      <c r="A7" s="55"/>
      <c r="B7" s="10" t="s">
        <v>7</v>
      </c>
      <c r="C7" s="56">
        <v>7996722.41</v>
      </c>
    </row>
    <row r="8" spans="1:3" ht="15.75">
      <c r="A8" s="95"/>
      <c r="B8" s="10" t="s">
        <v>8</v>
      </c>
      <c r="C8" s="96">
        <v>7174525.12</v>
      </c>
    </row>
    <row r="9" spans="1:3" ht="15.75">
      <c r="A9" s="95"/>
      <c r="B9" s="10" t="s">
        <v>9</v>
      </c>
      <c r="C9" s="96"/>
    </row>
    <row r="10" spans="1:3" ht="15.75">
      <c r="A10" s="55"/>
      <c r="B10" s="10" t="s">
        <v>10</v>
      </c>
      <c r="C10" s="56">
        <v>4288349.17</v>
      </c>
    </row>
    <row r="11" spans="1:3" ht="15.75">
      <c r="A11" s="55"/>
      <c r="B11" s="10" t="s">
        <v>11</v>
      </c>
      <c r="C11" s="56">
        <v>809237.29</v>
      </c>
    </row>
    <row r="12" spans="1:3" ht="15.75">
      <c r="A12" s="55"/>
      <c r="B12" s="10" t="s">
        <v>10</v>
      </c>
      <c r="C12" s="56">
        <v>83161.41</v>
      </c>
    </row>
    <row r="13" spans="1:3" ht="15.75">
      <c r="A13" s="55"/>
      <c r="B13" s="10" t="s">
        <v>12</v>
      </c>
      <c r="C13" s="56">
        <v>10667.04</v>
      </c>
    </row>
    <row r="14" spans="1:3" ht="15.75">
      <c r="A14" s="95"/>
      <c r="B14" s="10" t="s">
        <v>8</v>
      </c>
      <c r="C14" s="96"/>
    </row>
    <row r="15" spans="1:3" ht="15.75">
      <c r="A15" s="95"/>
      <c r="B15" s="10" t="s">
        <v>13</v>
      </c>
      <c r="C15" s="96"/>
    </row>
    <row r="16" spans="1:3" ht="15.75">
      <c r="A16" s="95"/>
      <c r="B16" s="10" t="s">
        <v>1</v>
      </c>
      <c r="C16" s="96">
        <v>10667.04</v>
      </c>
    </row>
    <row r="17" spans="1:3" ht="15.75">
      <c r="A17" s="95"/>
      <c r="B17" s="10" t="s">
        <v>14</v>
      </c>
      <c r="C17" s="96"/>
    </row>
    <row r="18" spans="1:3" ht="15.75">
      <c r="A18" s="55"/>
      <c r="B18" s="55"/>
      <c r="C18" s="56"/>
    </row>
    <row r="19" spans="1:3" ht="31.5">
      <c r="A19" s="55"/>
      <c r="B19" s="10" t="s">
        <v>15</v>
      </c>
      <c r="C19" s="56"/>
    </row>
    <row r="20" spans="1:3" ht="15.75">
      <c r="A20" s="55"/>
      <c r="B20" s="10" t="s">
        <v>16</v>
      </c>
      <c r="C20" s="56"/>
    </row>
    <row r="21" spans="1:3" ht="15.75">
      <c r="A21" s="55"/>
      <c r="B21" s="10" t="s">
        <v>17</v>
      </c>
      <c r="C21" s="56">
        <v>204085.72</v>
      </c>
    </row>
    <row r="22" spans="1:3" ht="15.75">
      <c r="A22" s="55"/>
      <c r="B22" s="10" t="s">
        <v>18</v>
      </c>
      <c r="C22" s="56">
        <v>3666.9</v>
      </c>
    </row>
    <row r="23" spans="1:3" ht="15.75">
      <c r="A23" s="55"/>
      <c r="B23" s="10" t="s">
        <v>19</v>
      </c>
      <c r="C23" s="56">
        <v>260945.1</v>
      </c>
    </row>
    <row r="24" spans="1:3" ht="15.75">
      <c r="A24" s="95"/>
      <c r="B24" s="10" t="s">
        <v>8</v>
      </c>
      <c r="C24" s="96"/>
    </row>
    <row r="25" spans="1:3" ht="15.75">
      <c r="A25" s="95"/>
      <c r="B25" s="10" t="s">
        <v>20</v>
      </c>
      <c r="C25" s="96"/>
    </row>
    <row r="26" spans="1:3" ht="15.75">
      <c r="A26" s="55"/>
      <c r="B26" s="10" t="s">
        <v>21</v>
      </c>
      <c r="C26" s="56">
        <v>15.83</v>
      </c>
    </row>
    <row r="27" spans="1:3" ht="15.75">
      <c r="A27" s="95"/>
      <c r="B27" s="10" t="s">
        <v>1</v>
      </c>
      <c r="C27" s="96"/>
    </row>
    <row r="28" spans="1:3" ht="15.75">
      <c r="A28" s="95"/>
      <c r="B28" s="10" t="s">
        <v>22</v>
      </c>
      <c r="C28" s="96"/>
    </row>
    <row r="31" spans="2:4" ht="15.75">
      <c r="B31" s="94"/>
      <c r="C31" s="94"/>
      <c r="D31" s="94"/>
    </row>
    <row r="32" spans="2:4" ht="15.75">
      <c r="B32" s="94"/>
      <c r="C32" s="94"/>
      <c r="D32" s="94"/>
    </row>
    <row r="33" spans="2:4" ht="15.75">
      <c r="B33" s="11"/>
      <c r="C33" s="11"/>
      <c r="D33" s="11"/>
    </row>
  </sheetData>
  <sheetProtection/>
  <mergeCells count="15">
    <mergeCell ref="A16:A17"/>
    <mergeCell ref="C16:C17"/>
    <mergeCell ref="A2:C2"/>
    <mergeCell ref="A3:C3"/>
    <mergeCell ref="A4:C4"/>
    <mergeCell ref="A8:A9"/>
    <mergeCell ref="C8:C9"/>
    <mergeCell ref="A14:A15"/>
    <mergeCell ref="C14:C15"/>
    <mergeCell ref="B31:D31"/>
    <mergeCell ref="B32:D32"/>
    <mergeCell ref="A24:A25"/>
    <mergeCell ref="C24:C25"/>
    <mergeCell ref="A27:A28"/>
    <mergeCell ref="C27:C28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59"/>
  <sheetViews>
    <sheetView zoomScale="115" zoomScaleNormal="115" zoomScalePageLayoutView="0" workbookViewId="0" topLeftCell="A1">
      <pane xSplit="5" ySplit="7" topLeftCell="F6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52" sqref="H52"/>
    </sheetView>
  </sheetViews>
  <sheetFormatPr defaultColWidth="9.140625" defaultRowHeight="15"/>
  <cols>
    <col min="1" max="1" width="33.421875" style="0" customWidth="1"/>
    <col min="2" max="2" width="8.7109375" style="0" customWidth="1"/>
    <col min="3" max="3" width="10.28125" style="1" customWidth="1"/>
    <col min="4" max="4" width="11.7109375" style="1" customWidth="1"/>
    <col min="5" max="5" width="12.8515625" style="1" customWidth="1"/>
    <col min="6" max="6" width="12.28125" style="1" customWidth="1"/>
    <col min="7" max="7" width="14.140625" style="1" customWidth="1"/>
    <col min="8" max="8" width="12.57421875" style="1" customWidth="1"/>
    <col min="9" max="9" width="8.8515625" style="0" customWidth="1"/>
    <col min="10" max="10" width="11.8515625" style="1" customWidth="1"/>
    <col min="11" max="11" width="11.421875" style="1" customWidth="1"/>
    <col min="12" max="12" width="11.28125" style="1" customWidth="1"/>
    <col min="13" max="13" width="9.7109375" style="1" customWidth="1"/>
    <col min="14" max="14" width="8.7109375" style="1" customWidth="1"/>
    <col min="15" max="15" width="10.421875" style="1" customWidth="1"/>
  </cols>
  <sheetData>
    <row r="1" ht="15.75">
      <c r="N1" s="85" t="s">
        <v>55</v>
      </c>
    </row>
    <row r="2" spans="1:15" ht="15.75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3.25" customHeight="1">
      <c r="A3" s="97" t="s">
        <v>158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13" customFormat="1" ht="16.5" customHeight="1">
      <c r="A4" s="98" t="s">
        <v>0</v>
      </c>
      <c r="B4" s="98" t="s">
        <v>29</v>
      </c>
      <c r="C4" s="98" t="s">
        <v>27</v>
      </c>
      <c r="D4" s="110" t="s">
        <v>64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1:15" s="13" customFormat="1" ht="13.5" customHeight="1">
      <c r="A5" s="99"/>
      <c r="B5" s="99"/>
      <c r="C5" s="101"/>
      <c r="D5" s="103" t="s">
        <v>65</v>
      </c>
      <c r="E5" s="106" t="s">
        <v>1</v>
      </c>
      <c r="F5" s="109"/>
      <c r="G5" s="109"/>
      <c r="H5" s="109"/>
      <c r="I5" s="109"/>
      <c r="J5" s="109"/>
      <c r="K5" s="109"/>
      <c r="L5" s="109"/>
      <c r="M5" s="109"/>
      <c r="N5" s="109"/>
      <c r="O5" s="107"/>
    </row>
    <row r="6" spans="1:15" s="13" customFormat="1" ht="55.5" customHeight="1">
      <c r="A6" s="99"/>
      <c r="B6" s="99"/>
      <c r="C6" s="101"/>
      <c r="D6" s="104"/>
      <c r="E6" s="98" t="s">
        <v>58</v>
      </c>
      <c r="F6" s="106" t="s">
        <v>57</v>
      </c>
      <c r="G6" s="109"/>
      <c r="H6" s="107"/>
      <c r="I6" s="98" t="s">
        <v>59</v>
      </c>
      <c r="J6" s="108" t="s">
        <v>60</v>
      </c>
      <c r="K6" s="108"/>
      <c r="L6" s="108"/>
      <c r="M6" s="108"/>
      <c r="N6" s="108"/>
      <c r="O6" s="108"/>
    </row>
    <row r="7" spans="1:15" s="13" customFormat="1" ht="120">
      <c r="A7" s="100"/>
      <c r="B7" s="100"/>
      <c r="C7" s="102"/>
      <c r="D7" s="105"/>
      <c r="E7" s="100"/>
      <c r="F7" s="61" t="s">
        <v>240</v>
      </c>
      <c r="G7" s="62" t="s">
        <v>212</v>
      </c>
      <c r="H7" s="61" t="s">
        <v>241</v>
      </c>
      <c r="I7" s="100"/>
      <c r="J7" s="87" t="s">
        <v>86</v>
      </c>
      <c r="K7" s="87" t="s">
        <v>61</v>
      </c>
      <c r="L7" s="87" t="s">
        <v>62</v>
      </c>
      <c r="M7" s="87" t="s">
        <v>63</v>
      </c>
      <c r="N7" s="19" t="s">
        <v>167</v>
      </c>
      <c r="O7" s="19" t="s">
        <v>209</v>
      </c>
    </row>
    <row r="8" spans="1:15" s="13" customFormat="1" ht="1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/>
      <c r="I8" s="88">
        <v>8</v>
      </c>
      <c r="J8" s="88">
        <v>9</v>
      </c>
      <c r="K8" s="88">
        <v>10</v>
      </c>
      <c r="L8" s="88">
        <v>11</v>
      </c>
      <c r="M8" s="88">
        <v>12</v>
      </c>
      <c r="N8" s="88">
        <v>13</v>
      </c>
      <c r="O8" s="88">
        <v>14</v>
      </c>
    </row>
    <row r="9" spans="1:15" ht="15">
      <c r="A9" s="3" t="s">
        <v>25</v>
      </c>
      <c r="B9" s="6">
        <v>100</v>
      </c>
      <c r="C9" s="6" t="s">
        <v>56</v>
      </c>
      <c r="D9" s="65">
        <f>E9+F9+G9+I9+J9+H9</f>
        <v>18130044.97</v>
      </c>
      <c r="E9" s="65">
        <f>E12+E13+E14+E18+E19+E20+E23+E21+E15</f>
        <v>14156263</v>
      </c>
      <c r="F9" s="65">
        <f>F21</f>
        <v>1563745.64</v>
      </c>
      <c r="G9" s="65">
        <f>G21</f>
        <v>30000</v>
      </c>
      <c r="H9" s="65">
        <f>H21</f>
        <v>240458.33</v>
      </c>
      <c r="I9" s="2">
        <f>I12+I13+I18+I19+I20+I23</f>
        <v>0</v>
      </c>
      <c r="J9" s="65">
        <f>J12+J13+J14+J18+J19+J20+J23+J15+J22</f>
        <v>2139578</v>
      </c>
      <c r="K9" s="65">
        <f>K12+K13+K14+K18+K19+K20+K23</f>
        <v>1637678</v>
      </c>
      <c r="L9" s="65">
        <f>L12+L13+L14+L18+L19+L20+L23+L15</f>
        <v>0</v>
      </c>
      <c r="M9" s="65">
        <f>M12+M13+M14+M18+M19+M20+M23+M15+M22</f>
        <v>392200</v>
      </c>
      <c r="N9" s="65">
        <f>N12+N13+N14+N18+N19+N20+N23</f>
        <v>0</v>
      </c>
      <c r="O9" s="65">
        <f>O22</f>
        <v>109700</v>
      </c>
    </row>
    <row r="10" spans="1:15" ht="15">
      <c r="A10" s="3" t="s">
        <v>26</v>
      </c>
      <c r="B10" s="6"/>
      <c r="C10" s="6"/>
      <c r="D10" s="65">
        <f aca="true" t="shared" si="0" ref="D10:D23">E10+F10+G10+I10+J10</f>
        <v>0</v>
      </c>
      <c r="E10" s="65"/>
      <c r="F10" s="65"/>
      <c r="G10" s="65"/>
      <c r="H10" s="65"/>
      <c r="I10" s="2"/>
      <c r="J10" s="88">
        <f aca="true" t="shared" si="1" ref="J10:J20">K10+L10+M10+N10+O10</f>
        <v>0</v>
      </c>
      <c r="K10" s="88"/>
      <c r="L10" s="88"/>
      <c r="M10" s="88"/>
      <c r="N10" s="88"/>
      <c r="O10" s="88"/>
    </row>
    <row r="11" spans="1:15" ht="15">
      <c r="A11" s="2" t="s">
        <v>66</v>
      </c>
      <c r="B11" s="88">
        <v>110</v>
      </c>
      <c r="C11" s="88"/>
      <c r="D11" s="65"/>
      <c r="E11" s="65" t="s">
        <v>56</v>
      </c>
      <c r="F11" s="65" t="s">
        <v>56</v>
      </c>
      <c r="G11" s="65" t="s">
        <v>56</v>
      </c>
      <c r="H11" s="65"/>
      <c r="I11" s="88" t="s">
        <v>56</v>
      </c>
      <c r="J11" s="88">
        <f>K11+L11+M11+O11</f>
        <v>0</v>
      </c>
      <c r="K11" s="88"/>
      <c r="L11" s="88"/>
      <c r="M11" s="88"/>
      <c r="N11" s="88" t="s">
        <v>56</v>
      </c>
      <c r="O11" s="88"/>
    </row>
    <row r="12" spans="1:15" ht="15">
      <c r="A12" s="2" t="s">
        <v>67</v>
      </c>
      <c r="B12" s="88">
        <v>120</v>
      </c>
      <c r="C12" s="88"/>
      <c r="D12" s="65">
        <f t="shared" si="0"/>
        <v>0</v>
      </c>
      <c r="E12" s="65"/>
      <c r="F12" s="65"/>
      <c r="G12" s="65"/>
      <c r="H12" s="65"/>
      <c r="I12" s="88"/>
      <c r="J12" s="88">
        <f t="shared" si="1"/>
        <v>0</v>
      </c>
      <c r="K12" s="88"/>
      <c r="L12" s="88"/>
      <c r="M12" s="88"/>
      <c r="N12" s="88"/>
      <c r="O12" s="88"/>
    </row>
    <row r="13" spans="1:15" ht="64.5" customHeight="1">
      <c r="A13" s="2" t="s">
        <v>210</v>
      </c>
      <c r="B13" s="88">
        <v>130</v>
      </c>
      <c r="C13" s="88">
        <v>130</v>
      </c>
      <c r="D13" s="65">
        <f t="shared" si="0"/>
        <v>14156263</v>
      </c>
      <c r="E13" s="69">
        <v>14156263</v>
      </c>
      <c r="F13" s="65"/>
      <c r="G13" s="65"/>
      <c r="H13" s="65"/>
      <c r="I13" s="88"/>
      <c r="J13" s="88">
        <f t="shared" si="1"/>
        <v>0</v>
      </c>
      <c r="K13" s="88"/>
      <c r="L13" s="88"/>
      <c r="M13" s="88"/>
      <c r="N13" s="88"/>
      <c r="O13" s="88"/>
    </row>
    <row r="14" spans="1:15" ht="17.25" customHeight="1">
      <c r="A14" s="2" t="s">
        <v>207</v>
      </c>
      <c r="B14" s="88">
        <v>140</v>
      </c>
      <c r="C14" s="88">
        <v>130</v>
      </c>
      <c r="D14" s="65">
        <f>E14+J14</f>
        <v>1637678</v>
      </c>
      <c r="E14" s="65"/>
      <c r="F14" s="65" t="s">
        <v>56</v>
      </c>
      <c r="G14" s="65" t="s">
        <v>56</v>
      </c>
      <c r="H14" s="65"/>
      <c r="I14" s="88" t="s">
        <v>56</v>
      </c>
      <c r="J14" s="65">
        <f>K14+L14+M14+N14+O14</f>
        <v>1637678</v>
      </c>
      <c r="K14" s="65">
        <v>1637678</v>
      </c>
      <c r="L14" s="65"/>
      <c r="M14" s="65"/>
      <c r="N14" s="65"/>
      <c r="O14" s="65"/>
    </row>
    <row r="15" spans="1:15" ht="27" customHeight="1">
      <c r="A15" s="2" t="s">
        <v>208</v>
      </c>
      <c r="B15" s="88">
        <v>150</v>
      </c>
      <c r="C15" s="88">
        <v>130</v>
      </c>
      <c r="D15" s="65">
        <f t="shared" si="0"/>
        <v>0</v>
      </c>
      <c r="E15" s="69"/>
      <c r="F15" s="65"/>
      <c r="G15" s="65"/>
      <c r="H15" s="65"/>
      <c r="I15" s="2"/>
      <c r="J15" s="65">
        <f t="shared" si="1"/>
        <v>0</v>
      </c>
      <c r="K15" s="65"/>
      <c r="L15" s="65"/>
      <c r="M15" s="65"/>
      <c r="N15" s="65"/>
      <c r="O15" s="65"/>
    </row>
    <row r="16" spans="1:15" ht="10.5" customHeight="1">
      <c r="A16" s="2"/>
      <c r="B16" s="88"/>
      <c r="C16" s="88"/>
      <c r="D16" s="88">
        <f t="shared" si="0"/>
        <v>0</v>
      </c>
      <c r="E16" s="88"/>
      <c r="F16" s="88"/>
      <c r="G16" s="88"/>
      <c r="H16" s="88"/>
      <c r="I16" s="2"/>
      <c r="J16" s="65">
        <f t="shared" si="1"/>
        <v>0</v>
      </c>
      <c r="K16" s="65"/>
      <c r="L16" s="65"/>
      <c r="M16" s="65"/>
      <c r="N16" s="65"/>
      <c r="O16" s="65"/>
    </row>
    <row r="17" spans="1:15" ht="27.75" customHeight="1">
      <c r="A17" s="2" t="s">
        <v>68</v>
      </c>
      <c r="B17" s="88"/>
      <c r="C17" s="88"/>
      <c r="D17" s="88"/>
      <c r="E17" s="88" t="s">
        <v>56</v>
      </c>
      <c r="F17" s="88" t="s">
        <v>56</v>
      </c>
      <c r="G17" s="88" t="s">
        <v>56</v>
      </c>
      <c r="H17" s="88"/>
      <c r="I17" s="88" t="s">
        <v>56</v>
      </c>
      <c r="J17" s="65">
        <f>K17+L17+M17+O17</f>
        <v>0</v>
      </c>
      <c r="K17" s="65"/>
      <c r="L17" s="65"/>
      <c r="M17" s="65"/>
      <c r="N17" s="65" t="s">
        <v>56</v>
      </c>
      <c r="O17" s="65"/>
    </row>
    <row r="18" spans="1:15" ht="14.25" customHeight="1" hidden="1">
      <c r="A18" s="4"/>
      <c r="B18" s="86"/>
      <c r="C18" s="86"/>
      <c r="D18" s="88">
        <f t="shared" si="0"/>
        <v>0</v>
      </c>
      <c r="E18" s="86"/>
      <c r="F18" s="86"/>
      <c r="G18" s="86"/>
      <c r="H18" s="86"/>
      <c r="I18" s="4"/>
      <c r="J18" s="65">
        <f t="shared" si="1"/>
        <v>0</v>
      </c>
      <c r="K18" s="69"/>
      <c r="L18" s="69"/>
      <c r="M18" s="69"/>
      <c r="N18" s="69"/>
      <c r="O18" s="69"/>
    </row>
    <row r="19" spans="1:15" ht="12.75" customHeight="1">
      <c r="A19" s="4"/>
      <c r="B19" s="86"/>
      <c r="C19" s="86"/>
      <c r="D19" s="88">
        <f t="shared" si="0"/>
        <v>0</v>
      </c>
      <c r="E19" s="86"/>
      <c r="F19" s="86"/>
      <c r="G19" s="86"/>
      <c r="H19" s="86"/>
      <c r="I19" s="4"/>
      <c r="J19" s="65">
        <f t="shared" si="1"/>
        <v>0</v>
      </c>
      <c r="K19" s="69"/>
      <c r="L19" s="69"/>
      <c r="M19" s="69"/>
      <c r="N19" s="69"/>
      <c r="O19" s="69"/>
    </row>
    <row r="20" spans="1:15" s="49" customFormat="1" ht="55.5" customHeight="1">
      <c r="A20" s="45" t="s">
        <v>69</v>
      </c>
      <c r="B20" s="53"/>
      <c r="C20" s="53"/>
      <c r="D20" s="43">
        <f>E20+F20+G20+I20+J20</f>
        <v>0</v>
      </c>
      <c r="E20" s="88"/>
      <c r="F20" s="53"/>
      <c r="G20" s="53"/>
      <c r="H20" s="53"/>
      <c r="I20" s="45"/>
      <c r="J20" s="72">
        <f t="shared" si="1"/>
        <v>0</v>
      </c>
      <c r="K20" s="78"/>
      <c r="L20" s="78"/>
      <c r="M20" s="78"/>
      <c r="N20" s="78"/>
      <c r="O20" s="78"/>
    </row>
    <row r="21" spans="1:15" ht="25.5">
      <c r="A21" s="4" t="s">
        <v>70</v>
      </c>
      <c r="B21" s="86">
        <v>160</v>
      </c>
      <c r="C21" s="86">
        <v>180</v>
      </c>
      <c r="D21" s="65">
        <f>F21+G21+I21+E21+H21</f>
        <v>1834203.97</v>
      </c>
      <c r="E21" s="65"/>
      <c r="F21" s="65">
        <v>1563745.64</v>
      </c>
      <c r="G21" s="65">
        <v>30000</v>
      </c>
      <c r="H21" s="69">
        <v>240458.33</v>
      </c>
      <c r="I21" s="64"/>
      <c r="J21" s="65" t="s">
        <v>56</v>
      </c>
      <c r="K21" s="65" t="s">
        <v>56</v>
      </c>
      <c r="L21" s="65" t="s">
        <v>56</v>
      </c>
      <c r="M21" s="65" t="s">
        <v>56</v>
      </c>
      <c r="N21" s="65" t="s">
        <v>56</v>
      </c>
      <c r="O21" s="65" t="s">
        <v>56</v>
      </c>
    </row>
    <row r="22" spans="1:15" ht="15">
      <c r="A22" s="4" t="s">
        <v>71</v>
      </c>
      <c r="B22" s="86">
        <v>170</v>
      </c>
      <c r="C22" s="86">
        <v>180</v>
      </c>
      <c r="D22" s="65">
        <f>J22</f>
        <v>501900</v>
      </c>
      <c r="E22" s="65" t="s">
        <v>56</v>
      </c>
      <c r="F22" s="65" t="s">
        <v>56</v>
      </c>
      <c r="G22" s="65" t="s">
        <v>56</v>
      </c>
      <c r="H22" s="65"/>
      <c r="I22" s="65" t="s">
        <v>56</v>
      </c>
      <c r="J22" s="69">
        <f>K22+L22+M22+O22</f>
        <v>501900</v>
      </c>
      <c r="K22" s="69"/>
      <c r="L22" s="69"/>
      <c r="M22" s="69">
        <v>392200</v>
      </c>
      <c r="N22" s="65"/>
      <c r="O22" s="69">
        <v>109700</v>
      </c>
    </row>
    <row r="23" spans="1:15" ht="11.25" customHeight="1">
      <c r="A23" s="4"/>
      <c r="B23" s="86"/>
      <c r="C23" s="86">
        <v>130</v>
      </c>
      <c r="D23" s="88">
        <f t="shared" si="0"/>
        <v>0</v>
      </c>
      <c r="E23" s="86"/>
      <c r="F23" s="86"/>
      <c r="G23" s="86"/>
      <c r="H23" s="86"/>
      <c r="I23" s="4"/>
      <c r="J23" s="86">
        <f>K23+L23+M23+O23</f>
        <v>0</v>
      </c>
      <c r="K23" s="86"/>
      <c r="L23" s="86"/>
      <c r="M23" s="86"/>
      <c r="N23" s="86"/>
      <c r="O23" s="86"/>
    </row>
    <row r="24" spans="1:15" ht="15">
      <c r="A24" s="4" t="s">
        <v>72</v>
      </c>
      <c r="B24" s="86">
        <v>180</v>
      </c>
      <c r="C24" s="86"/>
      <c r="D24" s="88"/>
      <c r="E24" s="88" t="s">
        <v>56</v>
      </c>
      <c r="F24" s="88" t="s">
        <v>56</v>
      </c>
      <c r="G24" s="88" t="s">
        <v>56</v>
      </c>
      <c r="H24" s="88"/>
      <c r="I24" s="88" t="s">
        <v>56</v>
      </c>
      <c r="J24" s="86"/>
      <c r="K24" s="88" t="s">
        <v>56</v>
      </c>
      <c r="L24" s="88" t="s">
        <v>56</v>
      </c>
      <c r="M24" s="88" t="s">
        <v>56</v>
      </c>
      <c r="N24" s="88" t="s">
        <v>56</v>
      </c>
      <c r="O24" s="86"/>
    </row>
    <row r="25" spans="1:15" ht="15">
      <c r="A25" s="3" t="s">
        <v>73</v>
      </c>
      <c r="B25" s="88">
        <v>200</v>
      </c>
      <c r="C25" s="6">
        <v>200</v>
      </c>
      <c r="D25" s="65">
        <f>E25+F25+G25+I25+J25+H25</f>
        <v>18140712.009999998</v>
      </c>
      <c r="E25" s="65">
        <f>E28+E51+E57</f>
        <v>14156263</v>
      </c>
      <c r="F25" s="65">
        <f>F28+F51+F58+F64+F70+F100+F115+F122</f>
        <v>1563745.64</v>
      </c>
      <c r="G25" s="65">
        <f>G28+G51+G58+G64+G70+G100+G115+G122</f>
        <v>30000</v>
      </c>
      <c r="H25" s="65">
        <f>H28+H51+H58+H64+H70+H100+H115+H122</f>
        <v>240458.33</v>
      </c>
      <c r="I25" s="2">
        <f>I28+I51+I58+I64+I70+I100+I115+I122</f>
        <v>0</v>
      </c>
      <c r="J25" s="86">
        <f>K25+L25+M25+O25+N25</f>
        <v>2150245.04</v>
      </c>
      <c r="K25" s="88">
        <f>K28+K51+K58+K64+K70+K100+K115+K122</f>
        <v>1648345.04</v>
      </c>
      <c r="L25" s="65">
        <f>L28+L51+L58+L64+L70+L100+L115+L122</f>
        <v>0</v>
      </c>
      <c r="M25" s="65">
        <f>M28+M51+M58+M64+M70+M100+M115+M122</f>
        <v>392200</v>
      </c>
      <c r="N25" s="65">
        <f>N28+N51+N58+N64+N70+N100+N115+N122</f>
        <v>0</v>
      </c>
      <c r="O25" s="65">
        <f>O28+O51+O58+O64+O70+O100+O115+O122</f>
        <v>109700</v>
      </c>
    </row>
    <row r="26" spans="1:15" ht="15">
      <c r="A26" s="3" t="s">
        <v>74</v>
      </c>
      <c r="B26" s="88"/>
      <c r="C26" s="6"/>
      <c r="D26" s="88">
        <f aca="true" t="shared" si="2" ref="D26:D101">E26+F26+G26+I26+J26</f>
        <v>0</v>
      </c>
      <c r="E26" s="88"/>
      <c r="F26" s="88"/>
      <c r="G26" s="88"/>
      <c r="H26" s="88"/>
      <c r="I26" s="2"/>
      <c r="J26" s="86">
        <f aca="true" t="shared" si="3" ref="J26:J101">K26+L26+M26+O26</f>
        <v>0</v>
      </c>
      <c r="K26" s="88"/>
      <c r="L26" s="65"/>
      <c r="M26" s="65"/>
      <c r="N26" s="65"/>
      <c r="O26" s="65"/>
    </row>
    <row r="27" spans="1:15" s="5" customFormat="1" ht="15">
      <c r="A27" s="3" t="s">
        <v>75</v>
      </c>
      <c r="B27" s="6">
        <v>210</v>
      </c>
      <c r="C27" s="6" t="s">
        <v>56</v>
      </c>
      <c r="D27" s="88">
        <f t="shared" si="2"/>
        <v>0</v>
      </c>
      <c r="E27" s="6"/>
      <c r="F27" s="6"/>
      <c r="G27" s="6"/>
      <c r="H27" s="6"/>
      <c r="I27" s="3"/>
      <c r="J27" s="86">
        <f t="shared" si="3"/>
        <v>0</v>
      </c>
      <c r="K27" s="6"/>
      <c r="L27" s="6"/>
      <c r="M27" s="6"/>
      <c r="N27" s="6"/>
      <c r="O27" s="6"/>
    </row>
    <row r="28" spans="1:15" s="5" customFormat="1" ht="25.5">
      <c r="A28" s="2" t="s">
        <v>99</v>
      </c>
      <c r="B28" s="88">
        <v>211</v>
      </c>
      <c r="C28" s="88">
        <v>210</v>
      </c>
      <c r="D28" s="65">
        <f>E28+F28+G28+I28+J28</f>
        <v>11802700</v>
      </c>
      <c r="E28" s="70">
        <f>E30+E35+E40</f>
        <v>11802700</v>
      </c>
      <c r="F28" s="6">
        <f aca="true" t="shared" si="4" ref="F28:O28">F30+F35+F40</f>
        <v>0</v>
      </c>
      <c r="G28" s="6">
        <f t="shared" si="4"/>
        <v>0</v>
      </c>
      <c r="H28" s="6"/>
      <c r="I28" s="3">
        <f t="shared" si="4"/>
        <v>0</v>
      </c>
      <c r="J28" s="86">
        <f t="shared" si="3"/>
        <v>0</v>
      </c>
      <c r="K28" s="6">
        <f t="shared" si="4"/>
        <v>0</v>
      </c>
      <c r="L28" s="6">
        <f t="shared" si="4"/>
        <v>0</v>
      </c>
      <c r="M28" s="6">
        <f t="shared" si="4"/>
        <v>0</v>
      </c>
      <c r="N28" s="6">
        <f t="shared" si="4"/>
        <v>0</v>
      </c>
      <c r="O28" s="6">
        <f t="shared" si="4"/>
        <v>0</v>
      </c>
    </row>
    <row r="29" spans="1:15" s="5" customFormat="1" ht="15">
      <c r="A29" s="2" t="s">
        <v>76</v>
      </c>
      <c r="B29" s="20"/>
      <c r="C29" s="20"/>
      <c r="D29" s="65">
        <f t="shared" si="2"/>
        <v>0</v>
      </c>
      <c r="E29" s="70"/>
      <c r="F29" s="6"/>
      <c r="G29" s="6"/>
      <c r="H29" s="6"/>
      <c r="I29" s="3"/>
      <c r="J29" s="86">
        <f t="shared" si="3"/>
        <v>0</v>
      </c>
      <c r="K29" s="6"/>
      <c r="L29" s="6"/>
      <c r="M29" s="6"/>
      <c r="N29" s="6"/>
      <c r="O29" s="6"/>
    </row>
    <row r="30" spans="1:15" s="46" customFormat="1" ht="15">
      <c r="A30" s="42" t="s">
        <v>104</v>
      </c>
      <c r="B30" s="50"/>
      <c r="C30" s="43">
        <v>211</v>
      </c>
      <c r="D30" s="72">
        <f t="shared" si="2"/>
        <v>9069615.92</v>
      </c>
      <c r="E30" s="71">
        <f>E32+E33+E34</f>
        <v>9069615.92</v>
      </c>
      <c r="F30" s="48">
        <f>F32+F33+F34</f>
        <v>0</v>
      </c>
      <c r="G30" s="48"/>
      <c r="H30" s="48"/>
      <c r="I30" s="44"/>
      <c r="J30" s="53">
        <f t="shared" si="3"/>
        <v>0</v>
      </c>
      <c r="K30" s="48"/>
      <c r="L30" s="48"/>
      <c r="M30" s="48"/>
      <c r="N30" s="48"/>
      <c r="O30" s="48"/>
    </row>
    <row r="31" spans="1:15" s="46" customFormat="1" ht="15">
      <c r="A31" s="42" t="s">
        <v>26</v>
      </c>
      <c r="B31" s="50"/>
      <c r="C31" s="43"/>
      <c r="D31" s="72">
        <f t="shared" si="2"/>
        <v>0</v>
      </c>
      <c r="E31" s="71"/>
      <c r="F31" s="48"/>
      <c r="G31" s="48"/>
      <c r="H31" s="48"/>
      <c r="I31" s="44"/>
      <c r="J31" s="53">
        <f t="shared" si="3"/>
        <v>0</v>
      </c>
      <c r="K31" s="48"/>
      <c r="L31" s="48"/>
      <c r="M31" s="48"/>
      <c r="N31" s="48"/>
      <c r="O31" s="48"/>
    </row>
    <row r="32" spans="1:15" s="46" customFormat="1" ht="25.5">
      <c r="A32" s="51" t="s">
        <v>87</v>
      </c>
      <c r="B32" s="43"/>
      <c r="C32" s="43" t="s">
        <v>56</v>
      </c>
      <c r="D32" s="72">
        <f t="shared" si="2"/>
        <v>4770915.92</v>
      </c>
      <c r="E32" s="71">
        <v>4770915.92</v>
      </c>
      <c r="F32" s="48"/>
      <c r="G32" s="48"/>
      <c r="H32" s="48"/>
      <c r="I32" s="44"/>
      <c r="J32" s="53">
        <f t="shared" si="3"/>
        <v>0</v>
      </c>
      <c r="K32" s="48"/>
      <c r="L32" s="48"/>
      <c r="M32" s="48"/>
      <c r="N32" s="48"/>
      <c r="O32" s="48"/>
    </row>
    <row r="33" spans="1:15" s="46" customFormat="1" ht="38.25">
      <c r="A33" s="51" t="s">
        <v>88</v>
      </c>
      <c r="B33" s="43"/>
      <c r="C33" s="43" t="s">
        <v>56</v>
      </c>
      <c r="D33" s="72">
        <f t="shared" si="2"/>
        <v>2123700</v>
      </c>
      <c r="E33" s="71">
        <v>2123700</v>
      </c>
      <c r="F33" s="48"/>
      <c r="G33" s="48"/>
      <c r="H33" s="48"/>
      <c r="I33" s="44"/>
      <c r="J33" s="53">
        <f t="shared" si="3"/>
        <v>0</v>
      </c>
      <c r="K33" s="48"/>
      <c r="L33" s="48"/>
      <c r="M33" s="48"/>
      <c r="N33" s="48"/>
      <c r="O33" s="48"/>
    </row>
    <row r="34" spans="1:15" s="46" customFormat="1" ht="63.75">
      <c r="A34" s="51" t="s">
        <v>89</v>
      </c>
      <c r="B34" s="43"/>
      <c r="C34" s="43" t="s">
        <v>56</v>
      </c>
      <c r="D34" s="72">
        <f t="shared" si="2"/>
        <v>2175000</v>
      </c>
      <c r="E34" s="71">
        <v>2175000</v>
      </c>
      <c r="F34" s="48"/>
      <c r="G34" s="48"/>
      <c r="H34" s="48"/>
      <c r="I34" s="44"/>
      <c r="J34" s="53">
        <f t="shared" si="3"/>
        <v>0</v>
      </c>
      <c r="K34" s="48"/>
      <c r="L34" s="48"/>
      <c r="M34" s="48"/>
      <c r="N34" s="48"/>
      <c r="O34" s="48"/>
    </row>
    <row r="35" spans="1:15" s="49" customFormat="1" ht="15">
      <c r="A35" s="42" t="s">
        <v>82</v>
      </c>
      <c r="B35" s="50"/>
      <c r="C35" s="43">
        <v>212</v>
      </c>
      <c r="D35" s="72">
        <f t="shared" si="2"/>
        <v>2445.2</v>
      </c>
      <c r="E35" s="71">
        <f>E39+E37+E38</f>
        <v>2445.2</v>
      </c>
      <c r="F35" s="43"/>
      <c r="G35" s="43"/>
      <c r="H35" s="43"/>
      <c r="I35" s="42"/>
      <c r="J35" s="53">
        <f t="shared" si="3"/>
        <v>0</v>
      </c>
      <c r="K35" s="43"/>
      <c r="L35" s="43"/>
      <c r="M35" s="43"/>
      <c r="N35" s="43"/>
      <c r="O35" s="43"/>
    </row>
    <row r="36" spans="1:15" s="49" customFormat="1" ht="15">
      <c r="A36" s="42" t="s">
        <v>26</v>
      </c>
      <c r="B36" s="43"/>
      <c r="C36" s="43"/>
      <c r="D36" s="72">
        <f t="shared" si="2"/>
        <v>0</v>
      </c>
      <c r="E36" s="72"/>
      <c r="F36" s="43"/>
      <c r="G36" s="43"/>
      <c r="H36" s="43"/>
      <c r="I36" s="42"/>
      <c r="J36" s="53">
        <f t="shared" si="3"/>
        <v>0</v>
      </c>
      <c r="K36" s="43"/>
      <c r="L36" s="43"/>
      <c r="M36" s="43"/>
      <c r="N36" s="43"/>
      <c r="O36" s="43"/>
    </row>
    <row r="37" spans="1:15" s="49" customFormat="1" ht="25.5">
      <c r="A37" s="51" t="s">
        <v>96</v>
      </c>
      <c r="B37" s="43"/>
      <c r="C37" s="43" t="s">
        <v>56</v>
      </c>
      <c r="D37" s="72">
        <f t="shared" si="2"/>
        <v>964.08</v>
      </c>
      <c r="E37" s="72">
        <v>964.08</v>
      </c>
      <c r="F37" s="43"/>
      <c r="G37" s="43"/>
      <c r="H37" s="43"/>
      <c r="I37" s="42"/>
      <c r="J37" s="53">
        <f t="shared" si="3"/>
        <v>0</v>
      </c>
      <c r="K37" s="43"/>
      <c r="L37" s="43"/>
      <c r="M37" s="43"/>
      <c r="N37" s="43"/>
      <c r="O37" s="43"/>
    </row>
    <row r="38" spans="1:15" s="49" customFormat="1" ht="38.25">
      <c r="A38" s="51" t="s">
        <v>97</v>
      </c>
      <c r="B38" s="43"/>
      <c r="C38" s="43" t="s">
        <v>56</v>
      </c>
      <c r="D38" s="72">
        <f t="shared" si="2"/>
        <v>791.12</v>
      </c>
      <c r="E38" s="72">
        <v>791.12</v>
      </c>
      <c r="F38" s="43"/>
      <c r="G38" s="43"/>
      <c r="H38" s="43"/>
      <c r="I38" s="42"/>
      <c r="J38" s="53">
        <f t="shared" si="3"/>
        <v>0</v>
      </c>
      <c r="K38" s="43"/>
      <c r="L38" s="43"/>
      <c r="M38" s="43"/>
      <c r="N38" s="43"/>
      <c r="O38" s="43"/>
    </row>
    <row r="39" spans="1:15" s="49" customFormat="1" ht="63.75">
      <c r="A39" s="51" t="s">
        <v>98</v>
      </c>
      <c r="B39" s="48"/>
      <c r="C39" s="43" t="s">
        <v>56</v>
      </c>
      <c r="D39" s="72">
        <f t="shared" si="2"/>
        <v>690</v>
      </c>
      <c r="E39" s="72">
        <v>690</v>
      </c>
      <c r="F39" s="43"/>
      <c r="G39" s="43"/>
      <c r="H39" s="43"/>
      <c r="I39" s="42"/>
      <c r="J39" s="53">
        <f t="shared" si="3"/>
        <v>0</v>
      </c>
      <c r="K39" s="43"/>
      <c r="L39" s="43"/>
      <c r="M39" s="43"/>
      <c r="N39" s="43"/>
      <c r="O39" s="43"/>
    </row>
    <row r="40" spans="1:15" s="46" customFormat="1" ht="25.5">
      <c r="A40" s="52" t="s">
        <v>100</v>
      </c>
      <c r="B40" s="50"/>
      <c r="C40" s="43">
        <v>213</v>
      </c>
      <c r="D40" s="72">
        <f t="shared" si="2"/>
        <v>2730638.88</v>
      </c>
      <c r="E40" s="71">
        <f>E42+E43+E44</f>
        <v>2730638.88</v>
      </c>
      <c r="F40" s="48">
        <f aca="true" t="shared" si="5" ref="F40:O40">F42+F43+F44</f>
        <v>0</v>
      </c>
      <c r="G40" s="48">
        <f t="shared" si="5"/>
        <v>0</v>
      </c>
      <c r="H40" s="48"/>
      <c r="I40" s="44">
        <f t="shared" si="5"/>
        <v>0</v>
      </c>
      <c r="J40" s="53">
        <f t="shared" si="3"/>
        <v>0</v>
      </c>
      <c r="K40" s="48">
        <f t="shared" si="5"/>
        <v>0</v>
      </c>
      <c r="L40" s="48">
        <f t="shared" si="5"/>
        <v>0</v>
      </c>
      <c r="M40" s="48">
        <f t="shared" si="5"/>
        <v>0</v>
      </c>
      <c r="N40" s="48">
        <f t="shared" si="5"/>
        <v>0</v>
      </c>
      <c r="O40" s="48">
        <f t="shared" si="5"/>
        <v>0</v>
      </c>
    </row>
    <row r="41" spans="1:15" s="46" customFormat="1" ht="15">
      <c r="A41" s="52" t="s">
        <v>26</v>
      </c>
      <c r="B41" s="43"/>
      <c r="C41" s="43"/>
      <c r="D41" s="72">
        <f t="shared" si="2"/>
        <v>0</v>
      </c>
      <c r="E41" s="71"/>
      <c r="F41" s="48"/>
      <c r="G41" s="48"/>
      <c r="H41" s="48"/>
      <c r="I41" s="44"/>
      <c r="J41" s="53">
        <f t="shared" si="3"/>
        <v>0</v>
      </c>
      <c r="K41" s="48"/>
      <c r="L41" s="48"/>
      <c r="M41" s="48"/>
      <c r="N41" s="48"/>
      <c r="O41" s="48"/>
    </row>
    <row r="42" spans="1:15" s="46" customFormat="1" ht="25.5">
      <c r="A42" s="51" t="s">
        <v>90</v>
      </c>
      <c r="B42" s="43"/>
      <c r="C42" s="43" t="s">
        <v>56</v>
      </c>
      <c r="D42" s="72">
        <f t="shared" si="2"/>
        <v>1434210</v>
      </c>
      <c r="E42" s="72">
        <v>1434210</v>
      </c>
      <c r="F42" s="48"/>
      <c r="G42" s="48"/>
      <c r="H42" s="48"/>
      <c r="I42" s="44"/>
      <c r="J42" s="53">
        <f t="shared" si="3"/>
        <v>0</v>
      </c>
      <c r="K42" s="48"/>
      <c r="L42" s="48"/>
      <c r="M42" s="48"/>
      <c r="N42" s="48"/>
      <c r="O42" s="48"/>
    </row>
    <row r="43" spans="1:15" s="46" customFormat="1" ht="38.25">
      <c r="A43" s="51" t="s">
        <v>91</v>
      </c>
      <c r="B43" s="43"/>
      <c r="C43" s="43" t="s">
        <v>56</v>
      </c>
      <c r="D43" s="72">
        <f t="shared" si="2"/>
        <v>639918.88</v>
      </c>
      <c r="E43" s="72">
        <v>639918.88</v>
      </c>
      <c r="F43" s="48"/>
      <c r="G43" s="48"/>
      <c r="H43" s="48"/>
      <c r="I43" s="44"/>
      <c r="J43" s="53">
        <f t="shared" si="3"/>
        <v>0</v>
      </c>
      <c r="K43" s="48"/>
      <c r="L43" s="48"/>
      <c r="M43" s="48"/>
      <c r="N43" s="48"/>
      <c r="O43" s="48"/>
    </row>
    <row r="44" spans="1:15" s="49" customFormat="1" ht="63.75">
      <c r="A44" s="51" t="s">
        <v>92</v>
      </c>
      <c r="B44" s="43"/>
      <c r="C44" s="43" t="s">
        <v>56</v>
      </c>
      <c r="D44" s="72">
        <f t="shared" si="2"/>
        <v>656510</v>
      </c>
      <c r="E44" s="72">
        <v>656510</v>
      </c>
      <c r="F44" s="43"/>
      <c r="G44" s="43"/>
      <c r="H44" s="43"/>
      <c r="I44" s="42"/>
      <c r="J44" s="53">
        <f t="shared" si="3"/>
        <v>0</v>
      </c>
      <c r="K44" s="43"/>
      <c r="L44" s="43"/>
      <c r="M44" s="43"/>
      <c r="N44" s="43"/>
      <c r="O44" s="43"/>
    </row>
    <row r="45" spans="1:15" ht="25.5">
      <c r="A45" s="3" t="s">
        <v>101</v>
      </c>
      <c r="B45" s="6">
        <v>220</v>
      </c>
      <c r="C45" s="88" t="s">
        <v>56</v>
      </c>
      <c r="D45" s="88">
        <f t="shared" si="2"/>
        <v>0</v>
      </c>
      <c r="E45" s="88"/>
      <c r="F45" s="88"/>
      <c r="G45" s="88"/>
      <c r="H45" s="88"/>
      <c r="I45" s="2"/>
      <c r="J45" s="86">
        <f t="shared" si="3"/>
        <v>0</v>
      </c>
      <c r="K45" s="88"/>
      <c r="L45" s="88"/>
      <c r="M45" s="88"/>
      <c r="N45" s="88"/>
      <c r="O45" s="88"/>
    </row>
    <row r="46" spans="1:15" ht="15">
      <c r="A46" s="2" t="s">
        <v>76</v>
      </c>
      <c r="B46" s="88"/>
      <c r="C46" s="88"/>
      <c r="D46" s="88">
        <f t="shared" si="2"/>
        <v>0</v>
      </c>
      <c r="E46" s="88"/>
      <c r="F46" s="88"/>
      <c r="G46" s="88"/>
      <c r="H46" s="88"/>
      <c r="I46" s="2"/>
      <c r="J46" s="86">
        <f t="shared" si="3"/>
        <v>0</v>
      </c>
      <c r="K46" s="88"/>
      <c r="L46" s="88"/>
      <c r="M46" s="88"/>
      <c r="N46" s="88"/>
      <c r="O46" s="88"/>
    </row>
    <row r="47" spans="1:15" ht="25.5">
      <c r="A47" s="2" t="s">
        <v>83</v>
      </c>
      <c r="B47" s="88"/>
      <c r="C47" s="88">
        <v>260</v>
      </c>
      <c r="D47" s="88">
        <f t="shared" si="2"/>
        <v>0</v>
      </c>
      <c r="E47" s="88"/>
      <c r="F47" s="88"/>
      <c r="G47" s="88"/>
      <c r="H47" s="88"/>
      <c r="I47" s="2"/>
      <c r="J47" s="86">
        <f t="shared" si="3"/>
        <v>0</v>
      </c>
      <c r="K47" s="88"/>
      <c r="L47" s="88"/>
      <c r="M47" s="88"/>
      <c r="N47" s="88"/>
      <c r="O47" s="88"/>
    </row>
    <row r="48" spans="1:15" ht="15">
      <c r="A48" s="2" t="s">
        <v>8</v>
      </c>
      <c r="B48" s="88"/>
      <c r="C48" s="88"/>
      <c r="D48" s="88">
        <f t="shared" si="2"/>
        <v>0</v>
      </c>
      <c r="E48" s="88"/>
      <c r="F48" s="88"/>
      <c r="G48" s="88"/>
      <c r="H48" s="88"/>
      <c r="I48" s="2"/>
      <c r="J48" s="86">
        <f t="shared" si="3"/>
        <v>0</v>
      </c>
      <c r="K48" s="88"/>
      <c r="L48" s="88"/>
      <c r="M48" s="88"/>
      <c r="N48" s="88"/>
      <c r="O48" s="88"/>
    </row>
    <row r="49" spans="1:15" ht="25.5">
      <c r="A49" s="2" t="s">
        <v>84</v>
      </c>
      <c r="B49" s="88">
        <v>240</v>
      </c>
      <c r="C49" s="88">
        <v>244</v>
      </c>
      <c r="D49" s="88">
        <f t="shared" si="2"/>
        <v>0</v>
      </c>
      <c r="E49" s="88"/>
      <c r="F49" s="88"/>
      <c r="G49" s="88"/>
      <c r="H49" s="88"/>
      <c r="I49" s="2"/>
      <c r="J49" s="86">
        <f t="shared" si="3"/>
        <v>0</v>
      </c>
      <c r="K49" s="88"/>
      <c r="L49" s="88"/>
      <c r="M49" s="88"/>
      <c r="N49" s="88"/>
      <c r="O49" s="88"/>
    </row>
    <row r="50" spans="1:15" ht="25.5">
      <c r="A50" s="3" t="s">
        <v>102</v>
      </c>
      <c r="B50" s="6">
        <v>250</v>
      </c>
      <c r="C50" s="6" t="s">
        <v>56</v>
      </c>
      <c r="D50" s="88">
        <f t="shared" si="2"/>
        <v>0</v>
      </c>
      <c r="E50" s="88"/>
      <c r="F50" s="88"/>
      <c r="G50" s="88"/>
      <c r="H50" s="88"/>
      <c r="I50" s="2"/>
      <c r="J50" s="86">
        <f t="shared" si="3"/>
        <v>0</v>
      </c>
      <c r="K50" s="88"/>
      <c r="L50" s="88"/>
      <c r="M50" s="88"/>
      <c r="N50" s="88"/>
      <c r="O50" s="88"/>
    </row>
    <row r="51" spans="1:15" s="47" customFormat="1" ht="15">
      <c r="A51" s="44" t="s">
        <v>147</v>
      </c>
      <c r="B51" s="48"/>
      <c r="C51" s="48">
        <v>290</v>
      </c>
      <c r="D51" s="72">
        <f t="shared" si="2"/>
        <v>93145.74</v>
      </c>
      <c r="E51" s="71">
        <f>E52+E53+E55+E56+E54</f>
        <v>93145.74</v>
      </c>
      <c r="F51" s="48">
        <f aca="true" t="shared" si="6" ref="F51:O51">F52+F53+F55+F56</f>
        <v>0</v>
      </c>
      <c r="G51" s="48">
        <f t="shared" si="6"/>
        <v>0</v>
      </c>
      <c r="H51" s="48"/>
      <c r="I51" s="44">
        <f t="shared" si="6"/>
        <v>0</v>
      </c>
      <c r="J51" s="53">
        <f t="shared" si="3"/>
        <v>0</v>
      </c>
      <c r="K51" s="48">
        <f t="shared" si="6"/>
        <v>0</v>
      </c>
      <c r="L51" s="48">
        <f t="shared" si="6"/>
        <v>0</v>
      </c>
      <c r="M51" s="48">
        <f t="shared" si="6"/>
        <v>0</v>
      </c>
      <c r="N51" s="48">
        <f t="shared" si="6"/>
        <v>0</v>
      </c>
      <c r="O51" s="48">
        <f t="shared" si="6"/>
        <v>0</v>
      </c>
    </row>
    <row r="52" spans="1:15" s="47" customFormat="1" ht="15">
      <c r="A52" s="42" t="s">
        <v>149</v>
      </c>
      <c r="B52" s="43"/>
      <c r="C52" s="43">
        <v>290</v>
      </c>
      <c r="D52" s="72">
        <f t="shared" si="2"/>
        <v>80418.74</v>
      </c>
      <c r="E52" s="72">
        <v>80418.74</v>
      </c>
      <c r="F52" s="43"/>
      <c r="G52" s="43"/>
      <c r="H52" s="43"/>
      <c r="I52" s="42"/>
      <c r="J52" s="53">
        <f t="shared" si="3"/>
        <v>0</v>
      </c>
      <c r="K52" s="43"/>
      <c r="L52" s="43"/>
      <c r="M52" s="43"/>
      <c r="N52" s="43"/>
      <c r="O52" s="43"/>
    </row>
    <row r="53" spans="1:15" s="47" customFormat="1" ht="25.5">
      <c r="A53" s="42" t="s">
        <v>148</v>
      </c>
      <c r="B53" s="43"/>
      <c r="C53" s="43">
        <v>290</v>
      </c>
      <c r="D53" s="72">
        <f t="shared" si="2"/>
        <v>1590.45</v>
      </c>
      <c r="E53" s="72">
        <v>1590.45</v>
      </c>
      <c r="F53" s="43"/>
      <c r="G53" s="43"/>
      <c r="H53" s="43"/>
      <c r="I53" s="42"/>
      <c r="J53" s="53">
        <f t="shared" si="3"/>
        <v>0</v>
      </c>
      <c r="K53" s="43"/>
      <c r="L53" s="43"/>
      <c r="M53" s="43"/>
      <c r="N53" s="43"/>
      <c r="O53" s="43"/>
    </row>
    <row r="54" spans="1:15" s="47" customFormat="1" ht="15.75" customHeight="1">
      <c r="A54" s="42" t="s">
        <v>247</v>
      </c>
      <c r="B54" s="43"/>
      <c r="C54" s="43">
        <v>290</v>
      </c>
      <c r="D54" s="72">
        <f t="shared" si="2"/>
        <v>10250</v>
      </c>
      <c r="E54" s="72">
        <v>10250</v>
      </c>
      <c r="F54" s="43"/>
      <c r="G54" s="43"/>
      <c r="H54" s="43"/>
      <c r="I54" s="42"/>
      <c r="J54" s="53"/>
      <c r="K54" s="43"/>
      <c r="L54" s="43"/>
      <c r="M54" s="43"/>
      <c r="N54" s="43"/>
      <c r="O54" s="43"/>
    </row>
    <row r="55" spans="1:15" s="13" customFormat="1" ht="15">
      <c r="A55" s="2" t="s">
        <v>225</v>
      </c>
      <c r="B55" s="88"/>
      <c r="C55" s="88">
        <v>290</v>
      </c>
      <c r="D55" s="65">
        <f t="shared" si="2"/>
        <v>750</v>
      </c>
      <c r="E55" s="65">
        <v>750</v>
      </c>
      <c r="F55" s="88"/>
      <c r="G55" s="88"/>
      <c r="H55" s="88"/>
      <c r="I55" s="2"/>
      <c r="J55" s="86">
        <f t="shared" si="3"/>
        <v>0</v>
      </c>
      <c r="K55" s="88"/>
      <c r="L55" s="88"/>
      <c r="M55" s="88"/>
      <c r="N55" s="88"/>
      <c r="O55" s="88"/>
    </row>
    <row r="56" spans="1:15" s="13" customFormat="1" ht="12.75" customHeight="1">
      <c r="A56" s="2" t="s">
        <v>256</v>
      </c>
      <c r="B56" s="88"/>
      <c r="C56" s="88">
        <v>290</v>
      </c>
      <c r="D56" s="88">
        <f t="shared" si="2"/>
        <v>136.55</v>
      </c>
      <c r="E56" s="88">
        <v>136.55</v>
      </c>
      <c r="F56" s="88"/>
      <c r="G56" s="88"/>
      <c r="H56" s="88"/>
      <c r="I56" s="2"/>
      <c r="J56" s="86">
        <f t="shared" si="3"/>
        <v>0</v>
      </c>
      <c r="K56" s="88"/>
      <c r="L56" s="88"/>
      <c r="M56" s="88"/>
      <c r="N56" s="88"/>
      <c r="O56" s="88"/>
    </row>
    <row r="57" spans="1:15" ht="26.25" customHeight="1">
      <c r="A57" s="3" t="s">
        <v>103</v>
      </c>
      <c r="B57" s="6">
        <v>260</v>
      </c>
      <c r="C57" s="6" t="s">
        <v>56</v>
      </c>
      <c r="D57" s="65">
        <f>E57+F57+G57+I57+J57+H57</f>
        <v>6244866.27</v>
      </c>
      <c r="E57" s="70">
        <f aca="true" t="shared" si="7" ref="E57:O57">E58+E62+E64+E70+E100+E115+E122</f>
        <v>2260417.26</v>
      </c>
      <c r="F57" s="70">
        <f t="shared" si="7"/>
        <v>1563745.64</v>
      </c>
      <c r="G57" s="70">
        <f t="shared" si="7"/>
        <v>30000</v>
      </c>
      <c r="H57" s="70">
        <f t="shared" si="7"/>
        <v>240458.33</v>
      </c>
      <c r="I57" s="3">
        <f t="shared" si="7"/>
        <v>0</v>
      </c>
      <c r="J57" s="6">
        <f t="shared" si="7"/>
        <v>2150245.04</v>
      </c>
      <c r="K57" s="6">
        <f t="shared" si="7"/>
        <v>1648345.04</v>
      </c>
      <c r="L57" s="70">
        <f t="shared" si="7"/>
        <v>0</v>
      </c>
      <c r="M57" s="70">
        <f t="shared" si="7"/>
        <v>392200</v>
      </c>
      <c r="N57" s="70">
        <f t="shared" si="7"/>
        <v>0</v>
      </c>
      <c r="O57" s="70">
        <f t="shared" si="7"/>
        <v>109700</v>
      </c>
    </row>
    <row r="58" spans="1:15" s="49" customFormat="1" ht="27.75" customHeight="1">
      <c r="A58" s="44" t="s">
        <v>85</v>
      </c>
      <c r="B58" s="48"/>
      <c r="C58" s="48">
        <v>221</v>
      </c>
      <c r="D58" s="72">
        <f t="shared" si="2"/>
        <v>32736</v>
      </c>
      <c r="E58" s="71">
        <f>E59+E60+E61</f>
        <v>32736</v>
      </c>
      <c r="F58" s="48">
        <f aca="true" t="shared" si="8" ref="F58:O58">F59+F60+F61</f>
        <v>0</v>
      </c>
      <c r="G58" s="48">
        <f t="shared" si="8"/>
        <v>0</v>
      </c>
      <c r="H58" s="48"/>
      <c r="I58" s="44">
        <f t="shared" si="8"/>
        <v>0</v>
      </c>
      <c r="J58" s="53">
        <f t="shared" si="3"/>
        <v>0</v>
      </c>
      <c r="K58" s="48">
        <f t="shared" si="8"/>
        <v>0</v>
      </c>
      <c r="L58" s="48">
        <f t="shared" si="8"/>
        <v>0</v>
      </c>
      <c r="M58" s="48">
        <f t="shared" si="8"/>
        <v>0</v>
      </c>
      <c r="N58" s="48">
        <f t="shared" si="8"/>
        <v>0</v>
      </c>
      <c r="O58" s="48">
        <f t="shared" si="8"/>
        <v>0</v>
      </c>
    </row>
    <row r="59" spans="1:15" s="49" customFormat="1" ht="15">
      <c r="A59" s="42" t="s">
        <v>93</v>
      </c>
      <c r="B59" s="48"/>
      <c r="C59" s="43">
        <v>221</v>
      </c>
      <c r="D59" s="72">
        <f t="shared" si="2"/>
        <v>11786</v>
      </c>
      <c r="E59" s="72">
        <v>11786</v>
      </c>
      <c r="F59" s="43"/>
      <c r="G59" s="43"/>
      <c r="H59" s="43"/>
      <c r="I59" s="42"/>
      <c r="J59" s="53">
        <f t="shared" si="3"/>
        <v>0</v>
      </c>
      <c r="K59" s="43"/>
      <c r="L59" s="43"/>
      <c r="M59" s="43"/>
      <c r="N59" s="43"/>
      <c r="O59" s="43"/>
    </row>
    <row r="60" spans="1:15" s="49" customFormat="1" ht="15">
      <c r="A60" s="42" t="s">
        <v>94</v>
      </c>
      <c r="B60" s="48"/>
      <c r="C60" s="43">
        <v>221</v>
      </c>
      <c r="D60" s="72">
        <f t="shared" si="2"/>
        <v>20950</v>
      </c>
      <c r="E60" s="72">
        <v>20950</v>
      </c>
      <c r="F60" s="43"/>
      <c r="G60" s="43"/>
      <c r="H60" s="43"/>
      <c r="I60" s="42"/>
      <c r="J60" s="53">
        <f t="shared" si="3"/>
        <v>0</v>
      </c>
      <c r="K60" s="43"/>
      <c r="L60" s="43"/>
      <c r="M60" s="43"/>
      <c r="N60" s="43"/>
      <c r="O60" s="43"/>
    </row>
    <row r="61" spans="1:15" s="49" customFormat="1" ht="15">
      <c r="A61" s="42" t="s">
        <v>95</v>
      </c>
      <c r="B61" s="43"/>
      <c r="C61" s="43">
        <v>221</v>
      </c>
      <c r="D61" s="43">
        <f t="shared" si="2"/>
        <v>0</v>
      </c>
      <c r="E61" s="43">
        <v>0</v>
      </c>
      <c r="F61" s="43"/>
      <c r="G61" s="43"/>
      <c r="H61" s="43"/>
      <c r="I61" s="42"/>
      <c r="J61" s="53">
        <f t="shared" si="3"/>
        <v>0</v>
      </c>
      <c r="K61" s="43"/>
      <c r="L61" s="43"/>
      <c r="M61" s="43"/>
      <c r="N61" s="43"/>
      <c r="O61" s="43"/>
    </row>
    <row r="62" spans="1:15" s="5" customFormat="1" ht="25.5">
      <c r="A62" s="3" t="s">
        <v>109</v>
      </c>
      <c r="B62" s="6"/>
      <c r="C62" s="6">
        <v>222</v>
      </c>
      <c r="D62" s="88">
        <f t="shared" si="2"/>
        <v>0</v>
      </c>
      <c r="E62" s="6">
        <v>0</v>
      </c>
      <c r="F62" s="6"/>
      <c r="G62" s="6"/>
      <c r="H62" s="6"/>
      <c r="I62" s="3"/>
      <c r="J62" s="86">
        <f t="shared" si="3"/>
        <v>0</v>
      </c>
      <c r="K62" s="6"/>
      <c r="L62" s="6"/>
      <c r="M62" s="6"/>
      <c r="N62" s="6"/>
      <c r="O62" s="6"/>
    </row>
    <row r="63" spans="1:15" ht="15">
      <c r="A63" s="3" t="s">
        <v>3</v>
      </c>
      <c r="B63" s="6"/>
      <c r="C63" s="88" t="s">
        <v>56</v>
      </c>
      <c r="D63" s="88">
        <f t="shared" si="2"/>
        <v>0</v>
      </c>
      <c r="E63" s="88"/>
      <c r="F63" s="88"/>
      <c r="G63" s="88"/>
      <c r="H63" s="88"/>
      <c r="I63" s="2"/>
      <c r="J63" s="86">
        <f t="shared" si="3"/>
        <v>0</v>
      </c>
      <c r="K63" s="88"/>
      <c r="L63" s="88"/>
      <c r="M63" s="88"/>
      <c r="N63" s="88"/>
      <c r="O63" s="88"/>
    </row>
    <row r="64" spans="1:15" s="5" customFormat="1" ht="25.5">
      <c r="A64" s="3" t="s">
        <v>110</v>
      </c>
      <c r="B64" s="6"/>
      <c r="C64" s="6">
        <v>223</v>
      </c>
      <c r="D64" s="88">
        <f t="shared" si="2"/>
        <v>917837.37</v>
      </c>
      <c r="E64" s="6">
        <f>E66+E67+E68+E65</f>
        <v>917837.37</v>
      </c>
      <c r="F64" s="6">
        <f aca="true" t="shared" si="9" ref="F64:O64">F66+F67+F68</f>
        <v>0</v>
      </c>
      <c r="G64" s="6">
        <f t="shared" si="9"/>
        <v>0</v>
      </c>
      <c r="H64" s="6"/>
      <c r="I64" s="3">
        <f t="shared" si="9"/>
        <v>0</v>
      </c>
      <c r="J64" s="86">
        <f t="shared" si="3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</row>
    <row r="65" spans="1:15" s="47" customFormat="1" ht="15">
      <c r="A65" s="42" t="s">
        <v>201</v>
      </c>
      <c r="B65" s="43"/>
      <c r="C65" s="43">
        <v>223</v>
      </c>
      <c r="D65" s="72">
        <f t="shared" si="2"/>
        <v>10010</v>
      </c>
      <c r="E65" s="72">
        <v>10010</v>
      </c>
      <c r="F65" s="43"/>
      <c r="G65" s="43"/>
      <c r="H65" s="43"/>
      <c r="I65" s="42"/>
      <c r="J65" s="53"/>
      <c r="K65" s="43"/>
      <c r="L65" s="43"/>
      <c r="M65" s="43"/>
      <c r="N65" s="43"/>
      <c r="O65" s="43"/>
    </row>
    <row r="66" spans="1:15" s="46" customFormat="1" ht="15">
      <c r="A66" s="42" t="s">
        <v>105</v>
      </c>
      <c r="B66" s="48"/>
      <c r="C66" s="43">
        <v>223</v>
      </c>
      <c r="D66" s="72">
        <f t="shared" si="2"/>
        <v>60264.37</v>
      </c>
      <c r="E66" s="72">
        <v>60264.37</v>
      </c>
      <c r="F66" s="48"/>
      <c r="G66" s="48"/>
      <c r="H66" s="48"/>
      <c r="I66" s="44"/>
      <c r="J66" s="53">
        <f t="shared" si="3"/>
        <v>0</v>
      </c>
      <c r="K66" s="48"/>
      <c r="L66" s="48"/>
      <c r="M66" s="48"/>
      <c r="N66" s="48"/>
      <c r="O66" s="48"/>
    </row>
    <row r="67" spans="1:15" s="46" customFormat="1" ht="15">
      <c r="A67" s="42" t="s">
        <v>106</v>
      </c>
      <c r="B67" s="48"/>
      <c r="C67" s="43">
        <v>223</v>
      </c>
      <c r="D67" s="72">
        <f t="shared" si="2"/>
        <v>502911.1</v>
      </c>
      <c r="E67" s="72">
        <v>502911.1</v>
      </c>
      <c r="F67" s="48"/>
      <c r="G67" s="48"/>
      <c r="H67" s="48"/>
      <c r="I67" s="44"/>
      <c r="J67" s="53">
        <f t="shared" si="3"/>
        <v>0</v>
      </c>
      <c r="K67" s="48"/>
      <c r="L67" s="48"/>
      <c r="M67" s="48"/>
      <c r="N67" s="48"/>
      <c r="O67" s="48"/>
    </row>
    <row r="68" spans="1:15" s="49" customFormat="1" ht="15">
      <c r="A68" s="42" t="s">
        <v>107</v>
      </c>
      <c r="B68" s="43"/>
      <c r="C68" s="43">
        <v>223</v>
      </c>
      <c r="D68" s="72">
        <f t="shared" si="2"/>
        <v>344651.9</v>
      </c>
      <c r="E68" s="72">
        <v>344651.9</v>
      </c>
      <c r="F68" s="43"/>
      <c r="G68" s="43"/>
      <c r="H68" s="43"/>
      <c r="I68" s="42"/>
      <c r="J68" s="53">
        <f t="shared" si="3"/>
        <v>0</v>
      </c>
      <c r="K68" s="43"/>
      <c r="L68" s="43"/>
      <c r="M68" s="43"/>
      <c r="N68" s="43"/>
      <c r="O68" s="43"/>
    </row>
    <row r="69" spans="1:15" s="5" customFormat="1" ht="25.5">
      <c r="A69" s="3" t="s">
        <v>111</v>
      </c>
      <c r="B69" s="6"/>
      <c r="C69" s="6">
        <v>224</v>
      </c>
      <c r="D69" s="88">
        <f t="shared" si="2"/>
        <v>0</v>
      </c>
      <c r="E69" s="6"/>
      <c r="F69" s="6"/>
      <c r="G69" s="6"/>
      <c r="H69" s="6"/>
      <c r="I69" s="3"/>
      <c r="J69" s="86">
        <f t="shared" si="3"/>
        <v>0</v>
      </c>
      <c r="K69" s="6"/>
      <c r="L69" s="6"/>
      <c r="M69" s="6"/>
      <c r="N69" s="6"/>
      <c r="O69" s="6"/>
    </row>
    <row r="70" spans="1:15" s="5" customFormat="1" ht="28.5" customHeight="1">
      <c r="A70" s="3" t="s">
        <v>153</v>
      </c>
      <c r="B70" s="6"/>
      <c r="C70" s="6">
        <v>225</v>
      </c>
      <c r="D70" s="65">
        <f>E70+F70+G70+I70+J70</f>
        <v>2108984.83</v>
      </c>
      <c r="E70" s="70">
        <f>E71+E72+E73+E74+E75+E76+E77+E78+E79+E80+E81+E82+E83+E85+E86+E87+E88+E89+E90+E91+E96+E92+E93+E94+E84+E95+E98+E97</f>
        <v>545239.19</v>
      </c>
      <c r="F70" s="70">
        <f>F85</f>
        <v>1563745.64</v>
      </c>
      <c r="G70" s="6">
        <f aca="true" t="shared" si="10" ref="G70:O70">G71+G72+G73+G74+G75+G76+G77+G78+G79+G80+G81+G82</f>
        <v>0</v>
      </c>
      <c r="H70" s="6"/>
      <c r="I70" s="3">
        <f t="shared" si="10"/>
        <v>0</v>
      </c>
      <c r="J70" s="86">
        <f t="shared" si="3"/>
        <v>0</v>
      </c>
      <c r="K70" s="6">
        <f t="shared" si="10"/>
        <v>0</v>
      </c>
      <c r="L70" s="6">
        <f>L71+L72+L73+L74+L75+L76+L77+L78+L79+L80+L81+L82+L83+L85</f>
        <v>0</v>
      </c>
      <c r="M70" s="6">
        <f t="shared" si="10"/>
        <v>0</v>
      </c>
      <c r="N70" s="6">
        <f t="shared" si="10"/>
        <v>0</v>
      </c>
      <c r="O70" s="6">
        <f t="shared" si="10"/>
        <v>0</v>
      </c>
    </row>
    <row r="71" spans="1:15" s="46" customFormat="1" ht="25.5">
      <c r="A71" s="42" t="s">
        <v>159</v>
      </c>
      <c r="B71" s="43"/>
      <c r="C71" s="43">
        <v>225</v>
      </c>
      <c r="D71" s="72">
        <f t="shared" si="2"/>
        <v>80076</v>
      </c>
      <c r="E71" s="73">
        <v>80076</v>
      </c>
      <c r="F71" s="48"/>
      <c r="G71" s="48"/>
      <c r="H71" s="48"/>
      <c r="I71" s="44"/>
      <c r="J71" s="53">
        <f t="shared" si="3"/>
        <v>0</v>
      </c>
      <c r="K71" s="48"/>
      <c r="L71" s="48"/>
      <c r="M71" s="48"/>
      <c r="N71" s="48"/>
      <c r="O71" s="48"/>
    </row>
    <row r="72" spans="1:15" s="46" customFormat="1" ht="25.5">
      <c r="A72" s="42" t="s">
        <v>161</v>
      </c>
      <c r="B72" s="43"/>
      <c r="C72" s="43">
        <v>225</v>
      </c>
      <c r="D72" s="72">
        <f t="shared" si="2"/>
        <v>25944.13</v>
      </c>
      <c r="E72" s="73">
        <v>25944.13</v>
      </c>
      <c r="F72" s="48"/>
      <c r="G72" s="48"/>
      <c r="H72" s="48"/>
      <c r="I72" s="44"/>
      <c r="J72" s="53">
        <f t="shared" si="3"/>
        <v>0</v>
      </c>
      <c r="K72" s="48"/>
      <c r="L72" s="48"/>
      <c r="M72" s="48"/>
      <c r="N72" s="48"/>
      <c r="O72" s="48"/>
    </row>
    <row r="73" spans="1:15" s="46" customFormat="1" ht="25.5">
      <c r="A73" s="42" t="s">
        <v>162</v>
      </c>
      <c r="B73" s="43"/>
      <c r="C73" s="43">
        <v>225</v>
      </c>
      <c r="D73" s="72">
        <f t="shared" si="2"/>
        <v>31500</v>
      </c>
      <c r="E73" s="73">
        <v>31500</v>
      </c>
      <c r="F73" s="48"/>
      <c r="G73" s="48"/>
      <c r="H73" s="48"/>
      <c r="I73" s="44"/>
      <c r="J73" s="53">
        <f t="shared" si="3"/>
        <v>0</v>
      </c>
      <c r="K73" s="48"/>
      <c r="L73" s="48"/>
      <c r="M73" s="48"/>
      <c r="N73" s="48"/>
      <c r="O73" s="48"/>
    </row>
    <row r="74" spans="1:15" s="46" customFormat="1" ht="25.5">
      <c r="A74" s="42" t="s">
        <v>226</v>
      </c>
      <c r="B74" s="43"/>
      <c r="C74" s="43">
        <v>225</v>
      </c>
      <c r="D74" s="72">
        <f t="shared" si="2"/>
        <v>24000</v>
      </c>
      <c r="E74" s="73">
        <v>24000</v>
      </c>
      <c r="F74" s="48"/>
      <c r="G74" s="48"/>
      <c r="H74" s="48"/>
      <c r="I74" s="44"/>
      <c r="J74" s="53">
        <f t="shared" si="3"/>
        <v>0</v>
      </c>
      <c r="K74" s="48"/>
      <c r="L74" s="48"/>
      <c r="M74" s="48"/>
      <c r="N74" s="48"/>
      <c r="O74" s="48"/>
    </row>
    <row r="75" spans="1:15" s="46" customFormat="1" ht="17.25" customHeight="1">
      <c r="A75" s="42" t="s">
        <v>227</v>
      </c>
      <c r="B75" s="43"/>
      <c r="C75" s="43">
        <v>225</v>
      </c>
      <c r="D75" s="72">
        <f t="shared" si="2"/>
        <v>24066</v>
      </c>
      <c r="E75" s="73">
        <v>24066</v>
      </c>
      <c r="F75" s="48"/>
      <c r="G75" s="48"/>
      <c r="H75" s="48"/>
      <c r="I75" s="44"/>
      <c r="J75" s="53">
        <f t="shared" si="3"/>
        <v>0</v>
      </c>
      <c r="K75" s="48"/>
      <c r="L75" s="48"/>
      <c r="M75" s="48"/>
      <c r="N75" s="48"/>
      <c r="O75" s="48"/>
    </row>
    <row r="76" spans="1:15" s="47" customFormat="1" ht="15">
      <c r="A76" s="42" t="s">
        <v>108</v>
      </c>
      <c r="B76" s="43"/>
      <c r="C76" s="43">
        <v>225</v>
      </c>
      <c r="D76" s="43">
        <f t="shared" si="2"/>
        <v>31010.87</v>
      </c>
      <c r="E76" s="43">
        <v>31010.87</v>
      </c>
      <c r="F76" s="43"/>
      <c r="G76" s="43"/>
      <c r="H76" s="43"/>
      <c r="I76" s="42"/>
      <c r="J76" s="53">
        <f t="shared" si="3"/>
        <v>0</v>
      </c>
      <c r="K76" s="43"/>
      <c r="L76" s="43"/>
      <c r="M76" s="43"/>
      <c r="N76" s="43"/>
      <c r="O76" s="43"/>
    </row>
    <row r="77" spans="1:15" s="47" customFormat="1" ht="25.5">
      <c r="A77" s="42" t="s">
        <v>160</v>
      </c>
      <c r="B77" s="43"/>
      <c r="C77" s="43">
        <v>225</v>
      </c>
      <c r="D77" s="43">
        <f t="shared" si="2"/>
        <v>9875.34</v>
      </c>
      <c r="E77" s="43">
        <v>9875.34</v>
      </c>
      <c r="F77" s="43"/>
      <c r="G77" s="43"/>
      <c r="H77" s="43"/>
      <c r="I77" s="42"/>
      <c r="J77" s="53">
        <f t="shared" si="3"/>
        <v>0</v>
      </c>
      <c r="K77" s="43"/>
      <c r="L77" s="43"/>
      <c r="M77" s="43"/>
      <c r="N77" s="43"/>
      <c r="O77" s="43"/>
    </row>
    <row r="78" spans="1:15" s="47" customFormat="1" ht="15">
      <c r="A78" s="42" t="s">
        <v>228</v>
      </c>
      <c r="B78" s="43"/>
      <c r="C78" s="43">
        <v>225</v>
      </c>
      <c r="D78" s="72">
        <f t="shared" si="2"/>
        <v>2866.87</v>
      </c>
      <c r="E78" s="72">
        <v>2866.87</v>
      </c>
      <c r="F78" s="43"/>
      <c r="G78" s="43"/>
      <c r="H78" s="43"/>
      <c r="I78" s="42"/>
      <c r="J78" s="53">
        <f t="shared" si="3"/>
        <v>0</v>
      </c>
      <c r="K78" s="43"/>
      <c r="L78" s="43"/>
      <c r="M78" s="43"/>
      <c r="N78" s="43"/>
      <c r="O78" s="43"/>
    </row>
    <row r="79" spans="1:15" s="47" customFormat="1" ht="25.5">
      <c r="A79" s="42" t="s">
        <v>163</v>
      </c>
      <c r="B79" s="43"/>
      <c r="C79" s="43">
        <v>225</v>
      </c>
      <c r="D79" s="72">
        <f t="shared" si="2"/>
        <v>18081</v>
      </c>
      <c r="E79" s="72">
        <v>18081</v>
      </c>
      <c r="F79" s="43"/>
      <c r="G79" s="43"/>
      <c r="H79" s="43"/>
      <c r="I79" s="42"/>
      <c r="J79" s="53">
        <f t="shared" si="3"/>
        <v>0</v>
      </c>
      <c r="K79" s="43"/>
      <c r="L79" s="43"/>
      <c r="M79" s="43"/>
      <c r="N79" s="43"/>
      <c r="O79" s="43"/>
    </row>
    <row r="80" spans="1:15" s="47" customFormat="1" ht="15">
      <c r="A80" s="42" t="s">
        <v>229</v>
      </c>
      <c r="B80" s="43"/>
      <c r="C80" s="43">
        <v>225</v>
      </c>
      <c r="D80" s="72">
        <f t="shared" si="2"/>
        <v>3350</v>
      </c>
      <c r="E80" s="72">
        <v>3350</v>
      </c>
      <c r="F80" s="43"/>
      <c r="G80" s="43"/>
      <c r="H80" s="43"/>
      <c r="I80" s="42"/>
      <c r="J80" s="53">
        <f t="shared" si="3"/>
        <v>0</v>
      </c>
      <c r="K80" s="43"/>
      <c r="L80" s="43"/>
      <c r="M80" s="43"/>
      <c r="N80" s="43"/>
      <c r="O80" s="43"/>
    </row>
    <row r="81" spans="1:15" s="47" customFormat="1" ht="25.5">
      <c r="A81" s="42" t="s">
        <v>230</v>
      </c>
      <c r="B81" s="43"/>
      <c r="C81" s="43">
        <v>225</v>
      </c>
      <c r="D81" s="72">
        <f t="shared" si="2"/>
        <v>34000</v>
      </c>
      <c r="E81" s="72">
        <v>34000</v>
      </c>
      <c r="F81" s="43"/>
      <c r="G81" s="43"/>
      <c r="H81" s="43"/>
      <c r="I81" s="42"/>
      <c r="J81" s="53">
        <f t="shared" si="3"/>
        <v>0</v>
      </c>
      <c r="K81" s="43"/>
      <c r="L81" s="43"/>
      <c r="M81" s="43"/>
      <c r="N81" s="43"/>
      <c r="O81" s="43"/>
    </row>
    <row r="82" spans="1:15" s="47" customFormat="1" ht="30" customHeight="1">
      <c r="A82" s="42" t="s">
        <v>231</v>
      </c>
      <c r="B82" s="43"/>
      <c r="C82" s="43">
        <v>225</v>
      </c>
      <c r="D82" s="72">
        <f t="shared" si="2"/>
        <v>6142.9</v>
      </c>
      <c r="E82" s="72">
        <v>6142.9</v>
      </c>
      <c r="F82" s="43"/>
      <c r="G82" s="43"/>
      <c r="H82" s="43"/>
      <c r="I82" s="42"/>
      <c r="J82" s="53">
        <f t="shared" si="3"/>
        <v>0</v>
      </c>
      <c r="K82" s="43"/>
      <c r="L82" s="43"/>
      <c r="M82" s="43"/>
      <c r="N82" s="43"/>
      <c r="O82" s="43"/>
    </row>
    <row r="83" spans="1:15" s="47" customFormat="1" ht="17.25" customHeight="1">
      <c r="A83" s="42" t="s">
        <v>164</v>
      </c>
      <c r="B83" s="43"/>
      <c r="C83" s="43">
        <v>225</v>
      </c>
      <c r="D83" s="43">
        <f t="shared" si="2"/>
        <v>19701.02</v>
      </c>
      <c r="E83" s="43">
        <v>19701.02</v>
      </c>
      <c r="F83" s="43"/>
      <c r="G83" s="43"/>
      <c r="H83" s="43"/>
      <c r="I83" s="42"/>
      <c r="J83" s="53"/>
      <c r="K83" s="43"/>
      <c r="L83" s="43"/>
      <c r="M83" s="43"/>
      <c r="N83" s="43"/>
      <c r="O83" s="43"/>
    </row>
    <row r="84" spans="1:15" s="47" customFormat="1" ht="25.5" customHeight="1">
      <c r="A84" s="42" t="s">
        <v>242</v>
      </c>
      <c r="B84" s="43"/>
      <c r="C84" s="43">
        <v>225</v>
      </c>
      <c r="D84" s="43">
        <f t="shared" si="2"/>
        <v>40559.67</v>
      </c>
      <c r="E84" s="43">
        <v>40559.67</v>
      </c>
      <c r="F84" s="43"/>
      <c r="G84" s="43"/>
      <c r="H84" s="43"/>
      <c r="I84" s="42"/>
      <c r="J84" s="53"/>
      <c r="K84" s="43"/>
      <c r="L84" s="43"/>
      <c r="M84" s="43"/>
      <c r="N84" s="43"/>
      <c r="O84" s="43"/>
    </row>
    <row r="85" spans="1:15" s="47" customFormat="1" ht="15" customHeight="1">
      <c r="A85" s="42" t="s">
        <v>213</v>
      </c>
      <c r="B85" s="43"/>
      <c r="C85" s="43">
        <v>225</v>
      </c>
      <c r="D85" s="72">
        <f t="shared" si="2"/>
        <v>1563745.64</v>
      </c>
      <c r="E85" s="72">
        <v>0</v>
      </c>
      <c r="F85" s="72">
        <v>1563745.64</v>
      </c>
      <c r="G85" s="43"/>
      <c r="H85" s="43"/>
      <c r="I85" s="42"/>
      <c r="J85" s="53"/>
      <c r="K85" s="43"/>
      <c r="L85" s="43"/>
      <c r="M85" s="43"/>
      <c r="N85" s="43"/>
      <c r="O85" s="43"/>
    </row>
    <row r="86" spans="1:15" s="47" customFormat="1" ht="25.5">
      <c r="A86" s="42" t="s">
        <v>252</v>
      </c>
      <c r="B86" s="43"/>
      <c r="C86" s="43">
        <v>225</v>
      </c>
      <c r="D86" s="72">
        <f t="shared" si="2"/>
        <v>3668.47</v>
      </c>
      <c r="E86" s="72">
        <v>3668.47</v>
      </c>
      <c r="F86" s="72"/>
      <c r="G86" s="43"/>
      <c r="H86" s="43"/>
      <c r="I86" s="42"/>
      <c r="J86" s="53">
        <f t="shared" si="3"/>
        <v>0</v>
      </c>
      <c r="K86" s="43"/>
      <c r="L86" s="43"/>
      <c r="M86" s="43"/>
      <c r="N86" s="43"/>
      <c r="O86" s="43"/>
    </row>
    <row r="87" spans="1:15" s="47" customFormat="1" ht="15">
      <c r="A87" s="37" t="s">
        <v>204</v>
      </c>
      <c r="B87" s="43"/>
      <c r="C87" s="43">
        <v>225</v>
      </c>
      <c r="D87" s="43">
        <f t="shared" si="2"/>
        <v>2637.78</v>
      </c>
      <c r="E87" s="38">
        <v>2637.78</v>
      </c>
      <c r="F87" s="43"/>
      <c r="G87" s="43"/>
      <c r="H87" s="43"/>
      <c r="I87" s="42"/>
      <c r="J87" s="53">
        <f t="shared" si="3"/>
        <v>0</v>
      </c>
      <c r="K87" s="43"/>
      <c r="L87" s="43"/>
      <c r="M87" s="43"/>
      <c r="N87" s="43"/>
      <c r="O87" s="43"/>
    </row>
    <row r="88" spans="1:15" s="13" customFormat="1" ht="25.5">
      <c r="A88" s="37" t="s">
        <v>205</v>
      </c>
      <c r="B88" s="88"/>
      <c r="C88" s="88">
        <v>225</v>
      </c>
      <c r="D88" s="43">
        <f t="shared" si="2"/>
        <v>22501.35</v>
      </c>
      <c r="E88" s="38">
        <v>22501.35</v>
      </c>
      <c r="F88" s="88"/>
      <c r="G88" s="88"/>
      <c r="H88" s="88"/>
      <c r="I88" s="2"/>
      <c r="J88" s="86">
        <f t="shared" si="3"/>
        <v>0</v>
      </c>
      <c r="K88" s="88"/>
      <c r="L88" s="88"/>
      <c r="M88" s="88"/>
      <c r="N88" s="88"/>
      <c r="O88" s="88"/>
    </row>
    <row r="89" spans="1:15" s="13" customFormat="1" ht="15">
      <c r="A89" s="37" t="s">
        <v>218</v>
      </c>
      <c r="B89" s="88"/>
      <c r="C89" s="88">
        <v>225</v>
      </c>
      <c r="D89" s="43">
        <f t="shared" si="2"/>
        <v>1067.22</v>
      </c>
      <c r="E89" s="38">
        <v>1067.22</v>
      </c>
      <c r="F89" s="88"/>
      <c r="G89" s="88"/>
      <c r="H89" s="88"/>
      <c r="I89" s="2"/>
      <c r="J89" s="86"/>
      <c r="K89" s="88"/>
      <c r="L89" s="88"/>
      <c r="M89" s="88"/>
      <c r="N89" s="88"/>
      <c r="O89" s="88"/>
    </row>
    <row r="90" spans="1:15" s="13" customFormat="1" ht="25.5">
      <c r="A90" s="37" t="s">
        <v>219</v>
      </c>
      <c r="B90" s="88"/>
      <c r="C90" s="88">
        <v>225</v>
      </c>
      <c r="D90" s="43">
        <f t="shared" si="2"/>
        <v>3731.01</v>
      </c>
      <c r="E90" s="38">
        <v>3731.01</v>
      </c>
      <c r="F90" s="88"/>
      <c r="G90" s="88"/>
      <c r="H90" s="88"/>
      <c r="I90" s="2"/>
      <c r="J90" s="86"/>
      <c r="K90" s="88"/>
      <c r="L90" s="88"/>
      <c r="M90" s="88"/>
      <c r="N90" s="88"/>
      <c r="O90" s="88"/>
    </row>
    <row r="91" spans="1:15" s="13" customFormat="1" ht="25.5">
      <c r="A91" s="37" t="s">
        <v>220</v>
      </c>
      <c r="B91" s="88"/>
      <c r="C91" s="88">
        <v>225</v>
      </c>
      <c r="D91" s="72">
        <f t="shared" si="2"/>
        <v>2525</v>
      </c>
      <c r="E91" s="74">
        <v>2525</v>
      </c>
      <c r="F91" s="88"/>
      <c r="G91" s="88"/>
      <c r="H91" s="88"/>
      <c r="I91" s="2"/>
      <c r="J91" s="86"/>
      <c r="K91" s="88"/>
      <c r="L91" s="88"/>
      <c r="M91" s="88"/>
      <c r="N91" s="88"/>
      <c r="O91" s="88"/>
    </row>
    <row r="92" spans="1:15" s="13" customFormat="1" ht="15">
      <c r="A92" s="37" t="s">
        <v>233</v>
      </c>
      <c r="B92" s="88"/>
      <c r="C92" s="88">
        <v>225</v>
      </c>
      <c r="D92" s="72">
        <f t="shared" si="2"/>
        <v>60000</v>
      </c>
      <c r="E92" s="74">
        <v>60000</v>
      </c>
      <c r="F92" s="88"/>
      <c r="G92" s="88"/>
      <c r="H92" s="88"/>
      <c r="I92" s="2"/>
      <c r="J92" s="86"/>
      <c r="K92" s="88"/>
      <c r="L92" s="88"/>
      <c r="M92" s="88"/>
      <c r="N92" s="88"/>
      <c r="O92" s="88"/>
    </row>
    <row r="93" spans="1:15" s="13" customFormat="1" ht="25.5">
      <c r="A93" s="37" t="s">
        <v>234</v>
      </c>
      <c r="B93" s="88"/>
      <c r="C93" s="88">
        <v>225</v>
      </c>
      <c r="D93" s="72">
        <f t="shared" si="2"/>
        <v>22983.58</v>
      </c>
      <c r="E93" s="74">
        <v>22983.58</v>
      </c>
      <c r="F93" s="88"/>
      <c r="G93" s="88"/>
      <c r="H93" s="88"/>
      <c r="I93" s="2"/>
      <c r="J93" s="86"/>
      <c r="K93" s="88"/>
      <c r="L93" s="88"/>
      <c r="M93" s="88"/>
      <c r="N93" s="88"/>
      <c r="O93" s="88"/>
    </row>
    <row r="94" spans="1:15" s="13" customFormat="1" ht="25.5">
      <c r="A94" s="37" t="s">
        <v>237</v>
      </c>
      <c r="B94" s="88"/>
      <c r="C94" s="88">
        <v>225</v>
      </c>
      <c r="D94" s="72">
        <f t="shared" si="2"/>
        <v>25446.53</v>
      </c>
      <c r="E94" s="74">
        <v>25446.53</v>
      </c>
      <c r="F94" s="88"/>
      <c r="G94" s="88"/>
      <c r="H94" s="88"/>
      <c r="I94" s="2"/>
      <c r="J94" s="86"/>
      <c r="K94" s="88"/>
      <c r="L94" s="88"/>
      <c r="M94" s="88"/>
      <c r="N94" s="88"/>
      <c r="O94" s="88"/>
    </row>
    <row r="95" spans="1:15" s="13" customFormat="1" ht="25.5">
      <c r="A95" s="37" t="s">
        <v>245</v>
      </c>
      <c r="B95" s="88"/>
      <c r="C95" s="88">
        <v>255</v>
      </c>
      <c r="D95" s="72">
        <f t="shared" si="2"/>
        <v>17565.8</v>
      </c>
      <c r="E95" s="74">
        <v>17565.8</v>
      </c>
      <c r="F95" s="88"/>
      <c r="G95" s="88"/>
      <c r="H95" s="88"/>
      <c r="I95" s="2"/>
      <c r="J95" s="86"/>
      <c r="K95" s="88"/>
      <c r="L95" s="88"/>
      <c r="M95" s="88"/>
      <c r="N95" s="88"/>
      <c r="O95" s="88"/>
    </row>
    <row r="96" spans="1:15" s="13" customFormat="1" ht="15">
      <c r="A96" s="37" t="s">
        <v>221</v>
      </c>
      <c r="B96" s="88"/>
      <c r="C96" s="88">
        <v>225</v>
      </c>
      <c r="D96" s="72">
        <f t="shared" si="2"/>
        <v>10000</v>
      </c>
      <c r="E96" s="74">
        <v>10000</v>
      </c>
      <c r="F96" s="88"/>
      <c r="G96" s="88"/>
      <c r="H96" s="88"/>
      <c r="I96" s="2"/>
      <c r="J96" s="86"/>
      <c r="K96" s="88"/>
      <c r="L96" s="88"/>
      <c r="M96" s="88"/>
      <c r="N96" s="88"/>
      <c r="O96" s="88"/>
    </row>
    <row r="97" spans="1:15" s="13" customFormat="1" ht="15">
      <c r="A97" s="37" t="s">
        <v>250</v>
      </c>
      <c r="B97" s="88"/>
      <c r="C97" s="88">
        <v>225</v>
      </c>
      <c r="D97" s="72">
        <f t="shared" si="2"/>
        <v>1938.65</v>
      </c>
      <c r="E97" s="74">
        <v>1938.65</v>
      </c>
      <c r="F97" s="88"/>
      <c r="G97" s="88"/>
      <c r="H97" s="88"/>
      <c r="I97" s="2"/>
      <c r="J97" s="86"/>
      <c r="K97" s="88"/>
      <c r="L97" s="88"/>
      <c r="M97" s="88"/>
      <c r="N97" s="88"/>
      <c r="O97" s="88"/>
    </row>
    <row r="98" spans="1:15" s="13" customFormat="1" ht="25.5">
      <c r="A98" s="37" t="s">
        <v>168</v>
      </c>
      <c r="B98" s="88"/>
      <c r="C98" s="88">
        <v>225</v>
      </c>
      <c r="D98" s="72">
        <f t="shared" si="2"/>
        <v>20000</v>
      </c>
      <c r="E98" s="74">
        <v>20000</v>
      </c>
      <c r="F98" s="88"/>
      <c r="G98" s="88"/>
      <c r="H98" s="88"/>
      <c r="I98" s="2"/>
      <c r="J98" s="86"/>
      <c r="K98" s="88"/>
      <c r="L98" s="88"/>
      <c r="M98" s="88"/>
      <c r="N98" s="88"/>
      <c r="O98" s="88"/>
    </row>
    <row r="99" spans="1:15" s="13" customFormat="1" ht="15">
      <c r="A99" s="2"/>
      <c r="B99" s="88"/>
      <c r="C99" s="88" t="s">
        <v>56</v>
      </c>
      <c r="D99" s="88">
        <f t="shared" si="2"/>
        <v>0</v>
      </c>
      <c r="E99" s="88"/>
      <c r="F99" s="88"/>
      <c r="G99" s="88"/>
      <c r="H99" s="88"/>
      <c r="I99" s="2"/>
      <c r="J99" s="86">
        <f t="shared" si="3"/>
        <v>0</v>
      </c>
      <c r="K99" s="88"/>
      <c r="L99" s="88"/>
      <c r="M99" s="88"/>
      <c r="N99" s="88"/>
      <c r="O99" s="88"/>
    </row>
    <row r="100" spans="1:15" s="5" customFormat="1" ht="25.5">
      <c r="A100" s="3" t="s">
        <v>145</v>
      </c>
      <c r="B100" s="6"/>
      <c r="C100" s="6">
        <v>226</v>
      </c>
      <c r="D100" s="70">
        <f>E100+F100+G100+I100+J100</f>
        <v>462575.7</v>
      </c>
      <c r="E100" s="70">
        <f>E101+E102+E103+E104+E105+E106+E107+E108+E109+E110+E111+E112+E113+E114</f>
        <v>432575.7</v>
      </c>
      <c r="F100" s="6">
        <f>F101+F102+F103+F104+F105+F107</f>
        <v>0</v>
      </c>
      <c r="G100" s="70">
        <f>G114</f>
        <v>30000</v>
      </c>
      <c r="H100" s="70"/>
      <c r="I100" s="3">
        <f>I101+I102+I103+I104+I105+I107</f>
        <v>0</v>
      </c>
      <c r="J100" s="86">
        <f t="shared" si="3"/>
        <v>0</v>
      </c>
      <c r="K100" s="6">
        <f>K101+K102+K103+K104+K105+K107</f>
        <v>0</v>
      </c>
      <c r="L100" s="6">
        <f>L101+L102+L103+L104+L105+L107</f>
        <v>0</v>
      </c>
      <c r="M100" s="6">
        <f>M101+M102+M103+M104+M105+M107</f>
        <v>0</v>
      </c>
      <c r="N100" s="6">
        <f>N101+N102+N103+N104+N105+N107</f>
        <v>0</v>
      </c>
      <c r="O100" s="6">
        <f>O101+O102+O103+O104+O105+O107</f>
        <v>0</v>
      </c>
    </row>
    <row r="101" spans="1:15" s="40" customFormat="1" ht="25.5">
      <c r="A101" s="37" t="s">
        <v>222</v>
      </c>
      <c r="B101" s="38"/>
      <c r="C101" s="38">
        <v>226</v>
      </c>
      <c r="D101" s="74">
        <f t="shared" si="2"/>
        <v>68702.4</v>
      </c>
      <c r="E101" s="75">
        <v>68702.4</v>
      </c>
      <c r="F101" s="76"/>
      <c r="G101" s="76"/>
      <c r="H101" s="76"/>
      <c r="I101" s="39"/>
      <c r="J101" s="79">
        <f t="shared" si="3"/>
        <v>0</v>
      </c>
      <c r="K101" s="76"/>
      <c r="L101" s="76"/>
      <c r="M101" s="76"/>
      <c r="N101" s="76"/>
      <c r="O101" s="76"/>
    </row>
    <row r="102" spans="1:15" s="40" customFormat="1" ht="25.5">
      <c r="A102" s="37" t="s">
        <v>223</v>
      </c>
      <c r="B102" s="38"/>
      <c r="C102" s="38">
        <v>226</v>
      </c>
      <c r="D102" s="74">
        <f aca="true" t="shared" si="11" ref="D102:D145">E102+F102+G102+I102+J102</f>
        <v>59810</v>
      </c>
      <c r="E102" s="74">
        <v>59810</v>
      </c>
      <c r="F102" s="76"/>
      <c r="G102" s="76"/>
      <c r="H102" s="76"/>
      <c r="I102" s="39"/>
      <c r="J102" s="79">
        <f>K102+L102+M102+O102</f>
        <v>0</v>
      </c>
      <c r="K102" s="76"/>
      <c r="L102" s="76"/>
      <c r="M102" s="76"/>
      <c r="N102" s="76"/>
      <c r="O102" s="76"/>
    </row>
    <row r="103" spans="1:15" s="40" customFormat="1" ht="30" customHeight="1">
      <c r="A103" s="37" t="s">
        <v>224</v>
      </c>
      <c r="B103" s="38"/>
      <c r="C103" s="38">
        <v>226</v>
      </c>
      <c r="D103" s="74">
        <f t="shared" si="11"/>
        <v>63092.88</v>
      </c>
      <c r="E103" s="74">
        <v>63092.88</v>
      </c>
      <c r="F103" s="77"/>
      <c r="G103" s="77"/>
      <c r="H103" s="77"/>
      <c r="I103" s="39"/>
      <c r="J103" s="79">
        <f>K103+L103+M103+O103</f>
        <v>0</v>
      </c>
      <c r="K103" s="76"/>
      <c r="L103" s="76"/>
      <c r="M103" s="76"/>
      <c r="N103" s="76"/>
      <c r="O103" s="76"/>
    </row>
    <row r="104" spans="1:15" s="41" customFormat="1" ht="25.5">
      <c r="A104" s="37" t="s">
        <v>244</v>
      </c>
      <c r="B104" s="38"/>
      <c r="C104" s="38">
        <v>226</v>
      </c>
      <c r="D104" s="74">
        <f t="shared" si="11"/>
        <v>3000</v>
      </c>
      <c r="E104" s="74">
        <v>3000</v>
      </c>
      <c r="F104" s="74"/>
      <c r="G104" s="74"/>
      <c r="H104" s="74"/>
      <c r="I104" s="37"/>
      <c r="J104" s="79">
        <f>K104+L104+M104+O104</f>
        <v>0</v>
      </c>
      <c r="K104" s="38"/>
      <c r="L104" s="38"/>
      <c r="M104" s="38"/>
      <c r="N104" s="38"/>
      <c r="O104" s="38"/>
    </row>
    <row r="105" spans="1:15" s="41" customFormat="1" ht="15">
      <c r="A105" s="37" t="s">
        <v>165</v>
      </c>
      <c r="B105" s="38"/>
      <c r="C105" s="38">
        <v>226</v>
      </c>
      <c r="D105" s="74">
        <f>E105+F105+G105+I105+J105</f>
        <v>20792</v>
      </c>
      <c r="E105" s="74">
        <v>20792</v>
      </c>
      <c r="F105" s="74"/>
      <c r="G105" s="74"/>
      <c r="H105" s="74"/>
      <c r="I105" s="37"/>
      <c r="J105" s="79">
        <f>K105+L105+M105+O105</f>
        <v>0</v>
      </c>
      <c r="K105" s="38"/>
      <c r="L105" s="38"/>
      <c r="M105" s="38"/>
      <c r="N105" s="38"/>
      <c r="O105" s="38"/>
    </row>
    <row r="106" spans="1:15" s="41" customFormat="1" ht="25.5">
      <c r="A106" s="37" t="s">
        <v>202</v>
      </c>
      <c r="B106" s="38"/>
      <c r="C106" s="38">
        <v>226</v>
      </c>
      <c r="D106" s="74">
        <f t="shared" si="11"/>
        <v>159580.47</v>
      </c>
      <c r="E106" s="74">
        <v>159580.47</v>
      </c>
      <c r="F106" s="74"/>
      <c r="G106" s="74"/>
      <c r="H106" s="74"/>
      <c r="I106" s="37"/>
      <c r="J106" s="79"/>
      <c r="K106" s="38"/>
      <c r="L106" s="38"/>
      <c r="M106" s="38"/>
      <c r="N106" s="38"/>
      <c r="O106" s="38"/>
    </row>
    <row r="107" spans="1:15" s="41" customFormat="1" ht="15">
      <c r="A107" s="37" t="s">
        <v>166</v>
      </c>
      <c r="B107" s="38"/>
      <c r="C107" s="38">
        <v>226</v>
      </c>
      <c r="D107" s="74">
        <f t="shared" si="11"/>
        <v>4650</v>
      </c>
      <c r="E107" s="74">
        <v>4650</v>
      </c>
      <c r="F107" s="74"/>
      <c r="G107" s="74"/>
      <c r="H107" s="74"/>
      <c r="I107" s="37"/>
      <c r="J107" s="79">
        <f>K107+L107+M107+O107</f>
        <v>0</v>
      </c>
      <c r="K107" s="38"/>
      <c r="L107" s="38"/>
      <c r="M107" s="38"/>
      <c r="N107" s="38"/>
      <c r="O107" s="38"/>
    </row>
    <row r="108" spans="1:15" s="41" customFormat="1" ht="25.5">
      <c r="A108" s="37" t="s">
        <v>173</v>
      </c>
      <c r="B108" s="38"/>
      <c r="C108" s="38">
        <v>226</v>
      </c>
      <c r="D108" s="74">
        <f t="shared" si="11"/>
        <v>3600</v>
      </c>
      <c r="E108" s="74">
        <v>3600</v>
      </c>
      <c r="F108" s="74"/>
      <c r="G108" s="74"/>
      <c r="H108" s="74"/>
      <c r="I108" s="37"/>
      <c r="J108" s="79"/>
      <c r="K108" s="38"/>
      <c r="L108" s="38"/>
      <c r="M108" s="38"/>
      <c r="N108" s="38"/>
      <c r="O108" s="38"/>
    </row>
    <row r="109" spans="1:15" s="41" customFormat="1" ht="15">
      <c r="A109" s="37"/>
      <c r="B109" s="38"/>
      <c r="C109" s="38"/>
      <c r="D109" s="74">
        <f>E109+F109+G109+I109+J109</f>
        <v>0</v>
      </c>
      <c r="E109" s="74">
        <v>0</v>
      </c>
      <c r="F109" s="74"/>
      <c r="G109" s="74"/>
      <c r="H109" s="74"/>
      <c r="I109" s="37"/>
      <c r="J109" s="79"/>
      <c r="K109" s="38"/>
      <c r="L109" s="38"/>
      <c r="M109" s="38"/>
      <c r="N109" s="38"/>
      <c r="O109" s="38"/>
    </row>
    <row r="110" spans="1:15" s="41" customFormat="1" ht="15">
      <c r="A110" s="37"/>
      <c r="B110" s="38"/>
      <c r="C110" s="38"/>
      <c r="D110" s="74">
        <f t="shared" si="11"/>
        <v>0</v>
      </c>
      <c r="E110" s="74">
        <v>0</v>
      </c>
      <c r="F110" s="74"/>
      <c r="G110" s="74"/>
      <c r="H110" s="74"/>
      <c r="I110" s="37"/>
      <c r="J110" s="79"/>
      <c r="K110" s="38"/>
      <c r="L110" s="38"/>
      <c r="M110" s="38"/>
      <c r="N110" s="38"/>
      <c r="O110" s="38"/>
    </row>
    <row r="111" spans="1:15" s="41" customFormat="1" ht="15">
      <c r="A111" s="37"/>
      <c r="B111" s="38"/>
      <c r="C111" s="38"/>
      <c r="D111" s="74">
        <f t="shared" si="11"/>
        <v>0</v>
      </c>
      <c r="E111" s="74">
        <v>0</v>
      </c>
      <c r="F111" s="74"/>
      <c r="G111" s="74"/>
      <c r="H111" s="74"/>
      <c r="I111" s="37"/>
      <c r="J111" s="79"/>
      <c r="K111" s="38"/>
      <c r="L111" s="38"/>
      <c r="M111" s="38"/>
      <c r="N111" s="38"/>
      <c r="O111" s="38"/>
    </row>
    <row r="112" spans="1:15" s="41" customFormat="1" ht="15">
      <c r="A112" s="37" t="s">
        <v>172</v>
      </c>
      <c r="B112" s="38"/>
      <c r="C112" s="38">
        <v>226</v>
      </c>
      <c r="D112" s="74">
        <f t="shared" si="11"/>
        <v>17958.74</v>
      </c>
      <c r="E112" s="74">
        <v>17958.74</v>
      </c>
      <c r="F112" s="74"/>
      <c r="G112" s="74"/>
      <c r="H112" s="74"/>
      <c r="I112" s="37"/>
      <c r="J112" s="79"/>
      <c r="K112" s="38"/>
      <c r="L112" s="38"/>
      <c r="M112" s="38"/>
      <c r="N112" s="38"/>
      <c r="O112" s="38"/>
    </row>
    <row r="113" spans="1:15" s="41" customFormat="1" ht="25.5">
      <c r="A113" s="37" t="s">
        <v>232</v>
      </c>
      <c r="B113" s="38"/>
      <c r="C113" s="38">
        <v>226</v>
      </c>
      <c r="D113" s="74">
        <f t="shared" si="11"/>
        <v>31389.21</v>
      </c>
      <c r="E113" s="74">
        <v>31389.21</v>
      </c>
      <c r="F113" s="74"/>
      <c r="G113" s="74"/>
      <c r="H113" s="74"/>
      <c r="I113" s="37"/>
      <c r="J113" s="79"/>
      <c r="K113" s="38"/>
      <c r="L113" s="38"/>
      <c r="M113" s="38"/>
      <c r="N113" s="38"/>
      <c r="O113" s="38"/>
    </row>
    <row r="114" spans="1:15" s="41" customFormat="1" ht="25.5">
      <c r="A114" s="37" t="s">
        <v>214</v>
      </c>
      <c r="B114" s="38"/>
      <c r="C114" s="38">
        <v>226</v>
      </c>
      <c r="D114" s="74">
        <f t="shared" si="11"/>
        <v>30000</v>
      </c>
      <c r="E114" s="74">
        <v>0</v>
      </c>
      <c r="F114" s="74"/>
      <c r="G114" s="74">
        <v>30000</v>
      </c>
      <c r="H114" s="74"/>
      <c r="I114" s="37"/>
      <c r="J114" s="79"/>
      <c r="K114" s="38"/>
      <c r="L114" s="38"/>
      <c r="M114" s="38"/>
      <c r="N114" s="38"/>
      <c r="O114" s="38"/>
    </row>
    <row r="115" spans="1:15" s="5" customFormat="1" ht="25.5">
      <c r="A115" s="3" t="s">
        <v>146</v>
      </c>
      <c r="B115" s="6"/>
      <c r="C115" s="6">
        <v>310</v>
      </c>
      <c r="D115" s="65">
        <f>E115+F115+G115+I115+J115+H115</f>
        <v>346458.32999999996</v>
      </c>
      <c r="E115" s="70">
        <f>E116+E119+E120+E121+E117+E118</f>
        <v>106000</v>
      </c>
      <c r="F115" s="6">
        <f>F116+F117+F118+F119+F120+F121</f>
        <v>0</v>
      </c>
      <c r="G115" s="6">
        <f>G116</f>
        <v>0</v>
      </c>
      <c r="H115" s="6">
        <f>H117</f>
        <v>240458.33</v>
      </c>
      <c r="I115" s="3">
        <f>I116</f>
        <v>0</v>
      </c>
      <c r="J115" s="86">
        <f>K115+L115+M115+O115</f>
        <v>0</v>
      </c>
      <c r="K115" s="6">
        <f>K116</f>
        <v>0</v>
      </c>
      <c r="L115" s="6">
        <f>L116</f>
        <v>0</v>
      </c>
      <c r="M115" s="6">
        <f>M116</f>
        <v>0</v>
      </c>
      <c r="N115" s="6">
        <f>N116</f>
        <v>0</v>
      </c>
      <c r="O115" s="6">
        <f>O116</f>
        <v>0</v>
      </c>
    </row>
    <row r="116" spans="1:15" s="5" customFormat="1" ht="15">
      <c r="A116" s="2"/>
      <c r="B116" s="6"/>
      <c r="C116" s="88">
        <v>310</v>
      </c>
      <c r="D116" s="65">
        <f t="shared" si="11"/>
        <v>0</v>
      </c>
      <c r="E116" s="70"/>
      <c r="F116" s="6"/>
      <c r="G116" s="6"/>
      <c r="H116" s="6"/>
      <c r="I116" s="3"/>
      <c r="J116" s="86">
        <f>K116+L116+M116+O116</f>
        <v>0</v>
      </c>
      <c r="K116" s="6"/>
      <c r="L116" s="6"/>
      <c r="M116" s="6"/>
      <c r="N116" s="6"/>
      <c r="O116" s="6"/>
    </row>
    <row r="117" spans="1:15" s="5" customFormat="1" ht="25.5">
      <c r="A117" s="2" t="s">
        <v>239</v>
      </c>
      <c r="B117" s="6"/>
      <c r="C117" s="88">
        <v>310</v>
      </c>
      <c r="D117" s="65">
        <f>E117+F117+G117+I117+J117+H117</f>
        <v>240458.33</v>
      </c>
      <c r="E117" s="70"/>
      <c r="F117" s="6"/>
      <c r="G117" s="6"/>
      <c r="H117" s="6">
        <v>240458.33</v>
      </c>
      <c r="I117" s="3"/>
      <c r="J117" s="86"/>
      <c r="K117" s="6"/>
      <c r="L117" s="6"/>
      <c r="M117" s="6"/>
      <c r="N117" s="6"/>
      <c r="O117" s="6"/>
    </row>
    <row r="118" spans="1:15" s="5" customFormat="1" ht="15">
      <c r="A118" s="2"/>
      <c r="B118" s="6"/>
      <c r="C118" s="88"/>
      <c r="D118" s="65">
        <f t="shared" si="11"/>
        <v>0</v>
      </c>
      <c r="E118" s="70"/>
      <c r="F118" s="6"/>
      <c r="G118" s="6"/>
      <c r="H118" s="6"/>
      <c r="I118" s="3"/>
      <c r="J118" s="86"/>
      <c r="K118" s="6"/>
      <c r="L118" s="6"/>
      <c r="M118" s="6"/>
      <c r="N118" s="6"/>
      <c r="O118" s="6"/>
    </row>
    <row r="119" spans="1:15" s="5" customFormat="1" ht="15">
      <c r="A119" s="2" t="s">
        <v>169</v>
      </c>
      <c r="B119" s="6"/>
      <c r="C119" s="88">
        <v>310</v>
      </c>
      <c r="D119" s="65">
        <f t="shared" si="11"/>
        <v>40000</v>
      </c>
      <c r="E119" s="70">
        <v>40000</v>
      </c>
      <c r="F119" s="6"/>
      <c r="G119" s="6"/>
      <c r="H119" s="6"/>
      <c r="I119" s="3"/>
      <c r="J119" s="86"/>
      <c r="K119" s="6"/>
      <c r="L119" s="6"/>
      <c r="M119" s="6"/>
      <c r="N119" s="6"/>
      <c r="O119" s="6"/>
    </row>
    <row r="120" spans="1:15" s="5" customFormat="1" ht="25.5">
      <c r="A120" s="2" t="s">
        <v>170</v>
      </c>
      <c r="B120" s="6"/>
      <c r="C120" s="88">
        <v>310</v>
      </c>
      <c r="D120" s="65">
        <f t="shared" si="11"/>
        <v>35410</v>
      </c>
      <c r="E120" s="70">
        <v>35410</v>
      </c>
      <c r="F120" s="6"/>
      <c r="G120" s="6"/>
      <c r="H120" s="6"/>
      <c r="I120" s="3"/>
      <c r="J120" s="86"/>
      <c r="K120" s="6"/>
      <c r="L120" s="6"/>
      <c r="M120" s="6"/>
      <c r="N120" s="6"/>
      <c r="O120" s="6"/>
    </row>
    <row r="121" spans="1:15" s="5" customFormat="1" ht="25.5">
      <c r="A121" s="2" t="s">
        <v>171</v>
      </c>
      <c r="B121" s="6"/>
      <c r="C121" s="88">
        <v>310</v>
      </c>
      <c r="D121" s="65">
        <f t="shared" si="11"/>
        <v>30590</v>
      </c>
      <c r="E121" s="70">
        <v>30590</v>
      </c>
      <c r="F121" s="6"/>
      <c r="G121" s="6"/>
      <c r="H121" s="6"/>
      <c r="I121" s="3"/>
      <c r="J121" s="86"/>
      <c r="K121" s="6"/>
      <c r="L121" s="6"/>
      <c r="M121" s="6"/>
      <c r="N121" s="6"/>
      <c r="O121" s="6"/>
    </row>
    <row r="122" spans="1:15" s="5" customFormat="1" ht="29.25" customHeight="1">
      <c r="A122" s="3" t="s">
        <v>235</v>
      </c>
      <c r="B122" s="6"/>
      <c r="C122" s="6">
        <v>340</v>
      </c>
      <c r="D122" s="88">
        <f t="shared" si="11"/>
        <v>2376274.04</v>
      </c>
      <c r="E122" s="70">
        <f>E123+E124+E125+E126+E127+E128+E136+E129+E130+E131+E135+E133+E134+E132</f>
        <v>226029</v>
      </c>
      <c r="F122" s="6">
        <f>F123+F124+F125+F126+F127+F128+F136</f>
        <v>0</v>
      </c>
      <c r="G122" s="6">
        <f>G123+G124+G125+G126+G127+G128+G136</f>
        <v>0</v>
      </c>
      <c r="H122" s="6"/>
      <c r="I122" s="3">
        <f>I123+I124+I125+I126+I127+I128+I136</f>
        <v>0</v>
      </c>
      <c r="J122" s="86">
        <f>K122+L122+M122+O122+N122</f>
        <v>2150245.04</v>
      </c>
      <c r="K122" s="6">
        <f>K123+K124+K125+K126+K127+K128+K136</f>
        <v>1648345.04</v>
      </c>
      <c r="L122" s="70">
        <f>L123</f>
        <v>0</v>
      </c>
      <c r="M122" s="70">
        <f>M123+M127</f>
        <v>392200</v>
      </c>
      <c r="N122" s="70">
        <f>N123+N127</f>
        <v>0</v>
      </c>
      <c r="O122" s="70">
        <f>O123</f>
        <v>109700</v>
      </c>
    </row>
    <row r="123" spans="1:15" s="5" customFormat="1" ht="15">
      <c r="A123" s="2" t="s">
        <v>150</v>
      </c>
      <c r="B123" s="6"/>
      <c r="C123" s="88">
        <v>340</v>
      </c>
      <c r="D123" s="88">
        <f t="shared" si="11"/>
        <v>1688045.04</v>
      </c>
      <c r="E123" s="6">
        <v>0</v>
      </c>
      <c r="F123" s="6"/>
      <c r="G123" s="6"/>
      <c r="H123" s="6"/>
      <c r="I123" s="3"/>
      <c r="J123" s="86">
        <f>K123+L123+M123+N123+O123</f>
        <v>1688045.04</v>
      </c>
      <c r="K123" s="6">
        <v>1578345.04</v>
      </c>
      <c r="L123" s="70"/>
      <c r="M123" s="70"/>
      <c r="N123" s="70"/>
      <c r="O123" s="70">
        <v>109700</v>
      </c>
    </row>
    <row r="124" spans="1:15" s="5" customFormat="1" ht="15">
      <c r="A124" s="2" t="s">
        <v>215</v>
      </c>
      <c r="B124" s="6"/>
      <c r="C124" s="88">
        <v>340</v>
      </c>
      <c r="D124" s="65">
        <f t="shared" si="11"/>
        <v>50000</v>
      </c>
      <c r="E124" s="70">
        <v>50000</v>
      </c>
      <c r="F124" s="70"/>
      <c r="G124" s="70"/>
      <c r="H124" s="70"/>
      <c r="I124" s="63"/>
      <c r="J124" s="69">
        <f>K124+L124+M124+O124</f>
        <v>0</v>
      </c>
      <c r="K124" s="70"/>
      <c r="L124" s="6"/>
      <c r="M124" s="70"/>
      <c r="N124" s="70"/>
      <c r="O124" s="70"/>
    </row>
    <row r="125" spans="1:15" s="5" customFormat="1" ht="15">
      <c r="A125" s="2" t="s">
        <v>200</v>
      </c>
      <c r="B125" s="6"/>
      <c r="C125" s="88">
        <v>340</v>
      </c>
      <c r="D125" s="65">
        <f t="shared" si="11"/>
        <v>60000</v>
      </c>
      <c r="E125" s="70">
        <v>0</v>
      </c>
      <c r="F125" s="70"/>
      <c r="G125" s="70"/>
      <c r="H125" s="70"/>
      <c r="I125" s="63"/>
      <c r="J125" s="69">
        <f>K125+L125+M125+O125</f>
        <v>60000</v>
      </c>
      <c r="K125" s="70">
        <v>60000</v>
      </c>
      <c r="L125" s="6"/>
      <c r="M125" s="70"/>
      <c r="N125" s="70"/>
      <c r="O125" s="70"/>
    </row>
    <row r="126" spans="1:15" s="5" customFormat="1" ht="17.25" customHeight="1">
      <c r="A126" s="2" t="s">
        <v>151</v>
      </c>
      <c r="B126" s="6"/>
      <c r="C126" s="88">
        <v>340</v>
      </c>
      <c r="D126" s="65">
        <f t="shared" si="11"/>
        <v>10000</v>
      </c>
      <c r="E126" s="70">
        <v>0</v>
      </c>
      <c r="F126" s="70"/>
      <c r="G126" s="70"/>
      <c r="H126" s="70"/>
      <c r="I126" s="63"/>
      <c r="J126" s="69">
        <f>K126+L126+M126+O126</f>
        <v>10000</v>
      </c>
      <c r="K126" s="70">
        <v>10000</v>
      </c>
      <c r="L126" s="6"/>
      <c r="M126" s="70"/>
      <c r="N126" s="70"/>
      <c r="O126" s="70"/>
    </row>
    <row r="127" spans="1:15" s="5" customFormat="1" ht="24.75" customHeight="1">
      <c r="A127" s="3" t="s">
        <v>152</v>
      </c>
      <c r="B127" s="6"/>
      <c r="C127" s="88">
        <v>340</v>
      </c>
      <c r="D127" s="65">
        <f t="shared" si="11"/>
        <v>392200</v>
      </c>
      <c r="E127" s="70">
        <v>0</v>
      </c>
      <c r="F127" s="70"/>
      <c r="G127" s="70"/>
      <c r="H127" s="70"/>
      <c r="I127" s="63"/>
      <c r="J127" s="69">
        <f>K127+L127+M127+O127</f>
        <v>392200</v>
      </c>
      <c r="K127" s="70"/>
      <c r="L127" s="6"/>
      <c r="M127" s="70">
        <v>392200</v>
      </c>
      <c r="N127" s="70">
        <v>0</v>
      </c>
      <c r="O127" s="70"/>
    </row>
    <row r="128" spans="1:15" s="5" customFormat="1" ht="17.25" customHeight="1">
      <c r="A128" s="2" t="s">
        <v>203</v>
      </c>
      <c r="B128" s="6"/>
      <c r="C128" s="88">
        <v>340</v>
      </c>
      <c r="D128" s="65">
        <f t="shared" si="11"/>
        <v>50000</v>
      </c>
      <c r="E128" s="70">
        <v>50000</v>
      </c>
      <c r="F128" s="70"/>
      <c r="G128" s="70"/>
      <c r="H128" s="70"/>
      <c r="I128" s="63"/>
      <c r="J128" s="69">
        <f>K128+L128+M128+O128</f>
        <v>0</v>
      </c>
      <c r="K128" s="70"/>
      <c r="L128" s="6"/>
      <c r="M128" s="6"/>
      <c r="N128" s="6"/>
      <c r="O128" s="6"/>
    </row>
    <row r="129" spans="1:15" s="5" customFormat="1" ht="17.25" customHeight="1">
      <c r="A129" s="2" t="s">
        <v>216</v>
      </c>
      <c r="B129" s="6"/>
      <c r="C129" s="88">
        <v>340</v>
      </c>
      <c r="D129" s="65">
        <f t="shared" si="11"/>
        <v>5240</v>
      </c>
      <c r="E129" s="70">
        <v>5240</v>
      </c>
      <c r="F129" s="70"/>
      <c r="G129" s="70"/>
      <c r="H129" s="70"/>
      <c r="I129" s="63"/>
      <c r="J129" s="69"/>
      <c r="K129" s="70"/>
      <c r="L129" s="6"/>
      <c r="M129" s="6"/>
      <c r="N129" s="6"/>
      <c r="O129" s="6"/>
    </row>
    <row r="130" spans="1:15" s="5" customFormat="1" ht="17.25" customHeight="1">
      <c r="A130" s="2" t="s">
        <v>236</v>
      </c>
      <c r="B130" s="6"/>
      <c r="C130" s="88">
        <v>340</v>
      </c>
      <c r="D130" s="65">
        <f t="shared" si="11"/>
        <v>6398</v>
      </c>
      <c r="E130" s="70">
        <v>6398</v>
      </c>
      <c r="F130" s="70"/>
      <c r="G130" s="70"/>
      <c r="H130" s="70"/>
      <c r="I130" s="63"/>
      <c r="J130" s="69"/>
      <c r="K130" s="70"/>
      <c r="L130" s="6"/>
      <c r="M130" s="6"/>
      <c r="N130" s="6"/>
      <c r="O130" s="6"/>
    </row>
    <row r="131" spans="1:15" s="5" customFormat="1" ht="14.25" customHeight="1">
      <c r="A131" s="2" t="s">
        <v>238</v>
      </c>
      <c r="B131" s="6"/>
      <c r="C131" s="88">
        <v>340</v>
      </c>
      <c r="D131" s="65">
        <f t="shared" si="11"/>
        <v>74510</v>
      </c>
      <c r="E131" s="70">
        <v>74510</v>
      </c>
      <c r="F131" s="70"/>
      <c r="G131" s="70"/>
      <c r="H131" s="70"/>
      <c r="I131" s="63"/>
      <c r="J131" s="69"/>
      <c r="K131" s="70"/>
      <c r="L131" s="6"/>
      <c r="M131" s="6"/>
      <c r="N131" s="6"/>
      <c r="O131" s="6"/>
    </row>
    <row r="132" spans="1:15" s="5" customFormat="1" ht="14.25" customHeight="1">
      <c r="A132" s="2" t="s">
        <v>248</v>
      </c>
      <c r="B132" s="6"/>
      <c r="C132" s="88">
        <v>340</v>
      </c>
      <c r="D132" s="65">
        <f t="shared" si="11"/>
        <v>1800</v>
      </c>
      <c r="E132" s="70">
        <v>1800</v>
      </c>
      <c r="F132" s="70"/>
      <c r="G132" s="70"/>
      <c r="H132" s="70"/>
      <c r="I132" s="63"/>
      <c r="J132" s="69"/>
      <c r="K132" s="70"/>
      <c r="L132" s="6"/>
      <c r="M132" s="6"/>
      <c r="N132" s="6"/>
      <c r="O132" s="6"/>
    </row>
    <row r="133" spans="1:15" s="5" customFormat="1" ht="30" customHeight="1">
      <c r="A133" s="2" t="s">
        <v>249</v>
      </c>
      <c r="B133" s="6"/>
      <c r="C133" s="88">
        <v>340</v>
      </c>
      <c r="D133" s="65">
        <f t="shared" si="11"/>
        <v>13629</v>
      </c>
      <c r="E133" s="70">
        <v>13629</v>
      </c>
      <c r="F133" s="70"/>
      <c r="G133" s="70"/>
      <c r="H133" s="70"/>
      <c r="I133" s="63"/>
      <c r="J133" s="69"/>
      <c r="K133" s="70"/>
      <c r="L133" s="6"/>
      <c r="M133" s="6"/>
      <c r="N133" s="6"/>
      <c r="O133" s="6"/>
    </row>
    <row r="134" spans="1:15" s="5" customFormat="1" ht="17.25" customHeight="1">
      <c r="A134" s="2" t="s">
        <v>217</v>
      </c>
      <c r="B134" s="6"/>
      <c r="C134" s="88">
        <v>340</v>
      </c>
      <c r="D134" s="65">
        <f t="shared" si="11"/>
        <v>23352</v>
      </c>
      <c r="E134" s="70">
        <v>23352</v>
      </c>
      <c r="F134" s="70"/>
      <c r="G134" s="70"/>
      <c r="H134" s="70"/>
      <c r="I134" s="63"/>
      <c r="J134" s="69"/>
      <c r="K134" s="70"/>
      <c r="L134" s="6"/>
      <c r="M134" s="6"/>
      <c r="N134" s="6"/>
      <c r="O134" s="6"/>
    </row>
    <row r="135" spans="1:15" s="5" customFormat="1" ht="14.25" customHeight="1">
      <c r="A135" s="2" t="s">
        <v>243</v>
      </c>
      <c r="B135" s="6"/>
      <c r="C135" s="88">
        <v>340</v>
      </c>
      <c r="D135" s="65">
        <f t="shared" si="11"/>
        <v>1100</v>
      </c>
      <c r="E135" s="70">
        <v>1100</v>
      </c>
      <c r="F135" s="70"/>
      <c r="G135" s="70"/>
      <c r="H135" s="70"/>
      <c r="I135" s="63"/>
      <c r="J135" s="69"/>
      <c r="K135" s="70"/>
      <c r="L135" s="6"/>
      <c r="M135" s="6"/>
      <c r="N135" s="6"/>
      <c r="O135" s="6"/>
    </row>
    <row r="136" spans="1:15" ht="12" customHeight="1">
      <c r="A136" s="2"/>
      <c r="B136" s="88"/>
      <c r="C136" s="88" t="s">
        <v>56</v>
      </c>
      <c r="D136" s="88">
        <f t="shared" si="11"/>
        <v>0</v>
      </c>
      <c r="E136" s="88"/>
      <c r="F136" s="88"/>
      <c r="G136" s="88"/>
      <c r="H136" s="88"/>
      <c r="I136" s="2"/>
      <c r="J136" s="86">
        <f aca="true" t="shared" si="12" ref="J136:J146">K136+L136+M136+O136</f>
        <v>0</v>
      </c>
      <c r="K136" s="88"/>
      <c r="L136" s="88"/>
      <c r="M136" s="88"/>
      <c r="N136" s="88"/>
      <c r="O136" s="88"/>
    </row>
    <row r="137" spans="1:15" s="5" customFormat="1" ht="28.5" customHeight="1">
      <c r="A137" s="3" t="s">
        <v>2</v>
      </c>
      <c r="B137" s="6">
        <v>300</v>
      </c>
      <c r="C137" s="6" t="s">
        <v>56</v>
      </c>
      <c r="D137" s="88">
        <f t="shared" si="11"/>
        <v>0</v>
      </c>
      <c r="E137" s="6"/>
      <c r="F137" s="6"/>
      <c r="G137" s="6"/>
      <c r="H137" s="6"/>
      <c r="I137" s="3"/>
      <c r="J137" s="86">
        <f t="shared" si="12"/>
        <v>0</v>
      </c>
      <c r="K137" s="6"/>
      <c r="L137" s="6"/>
      <c r="M137" s="6"/>
      <c r="N137" s="6"/>
      <c r="O137" s="6"/>
    </row>
    <row r="138" spans="1:15" ht="15">
      <c r="A138" s="2" t="s">
        <v>8</v>
      </c>
      <c r="B138" s="88"/>
      <c r="C138" s="88"/>
      <c r="D138" s="88">
        <f t="shared" si="11"/>
        <v>0</v>
      </c>
      <c r="E138" s="88"/>
      <c r="F138" s="88"/>
      <c r="G138" s="88"/>
      <c r="H138" s="88"/>
      <c r="I138" s="2"/>
      <c r="J138" s="86">
        <f t="shared" si="12"/>
        <v>0</v>
      </c>
      <c r="K138" s="88"/>
      <c r="L138" s="88"/>
      <c r="M138" s="88"/>
      <c r="N138" s="88"/>
      <c r="O138" s="88"/>
    </row>
    <row r="139" spans="1:15" s="5" customFormat="1" ht="15">
      <c r="A139" s="2" t="s">
        <v>77</v>
      </c>
      <c r="B139" s="88">
        <v>310</v>
      </c>
      <c r="C139" s="6"/>
      <c r="D139" s="88">
        <f t="shared" si="11"/>
        <v>0</v>
      </c>
      <c r="E139" s="6"/>
      <c r="F139" s="6"/>
      <c r="G139" s="6"/>
      <c r="H139" s="6"/>
      <c r="I139" s="3"/>
      <c r="J139" s="86">
        <f t="shared" si="12"/>
        <v>0</v>
      </c>
      <c r="K139" s="6"/>
      <c r="L139" s="6"/>
      <c r="M139" s="6"/>
      <c r="N139" s="6"/>
      <c r="O139" s="6"/>
    </row>
    <row r="140" spans="1:15" s="5" customFormat="1" ht="15">
      <c r="A140" s="2" t="s">
        <v>78</v>
      </c>
      <c r="B140" s="88">
        <v>320</v>
      </c>
      <c r="C140" s="6"/>
      <c r="D140" s="88">
        <f t="shared" si="11"/>
        <v>0</v>
      </c>
      <c r="E140" s="6"/>
      <c r="F140" s="6"/>
      <c r="G140" s="6"/>
      <c r="H140" s="6"/>
      <c r="I140" s="3"/>
      <c r="J140" s="86">
        <f t="shared" si="12"/>
        <v>0</v>
      </c>
      <c r="K140" s="6"/>
      <c r="L140" s="6"/>
      <c r="M140" s="6"/>
      <c r="N140" s="6"/>
      <c r="O140" s="6"/>
    </row>
    <row r="141" spans="1:15" s="5" customFormat="1" ht="15">
      <c r="A141" s="3" t="s">
        <v>79</v>
      </c>
      <c r="B141" s="6">
        <v>400</v>
      </c>
      <c r="C141" s="6"/>
      <c r="D141" s="88">
        <f t="shared" si="11"/>
        <v>0</v>
      </c>
      <c r="E141" s="6"/>
      <c r="F141" s="6"/>
      <c r="G141" s="6"/>
      <c r="H141" s="6"/>
      <c r="I141" s="3"/>
      <c r="J141" s="86">
        <f t="shared" si="12"/>
        <v>0</v>
      </c>
      <c r="K141" s="6"/>
      <c r="L141" s="6"/>
      <c r="M141" s="6"/>
      <c r="N141" s="6"/>
      <c r="O141" s="6"/>
    </row>
    <row r="142" spans="1:15" s="5" customFormat="1" ht="15">
      <c r="A142" s="2" t="s">
        <v>8</v>
      </c>
      <c r="B142" s="88"/>
      <c r="C142" s="6"/>
      <c r="D142" s="88">
        <f t="shared" si="11"/>
        <v>0</v>
      </c>
      <c r="E142" s="6"/>
      <c r="F142" s="6"/>
      <c r="G142" s="6"/>
      <c r="H142" s="6"/>
      <c r="I142" s="3"/>
      <c r="J142" s="86">
        <f t="shared" si="12"/>
        <v>0</v>
      </c>
      <c r="K142" s="6"/>
      <c r="L142" s="6"/>
      <c r="M142" s="6"/>
      <c r="N142" s="6"/>
      <c r="O142" s="6"/>
    </row>
    <row r="143" spans="1:15" s="5" customFormat="1" ht="15">
      <c r="A143" s="2" t="s">
        <v>80</v>
      </c>
      <c r="B143" s="88">
        <v>410</v>
      </c>
      <c r="C143" s="6"/>
      <c r="D143" s="88">
        <f t="shared" si="11"/>
        <v>0</v>
      </c>
      <c r="E143" s="6"/>
      <c r="F143" s="6"/>
      <c r="G143" s="6"/>
      <c r="H143" s="6"/>
      <c r="I143" s="3"/>
      <c r="J143" s="86">
        <f t="shared" si="12"/>
        <v>0</v>
      </c>
      <c r="K143" s="6"/>
      <c r="L143" s="6"/>
      <c r="M143" s="6"/>
      <c r="N143" s="6"/>
      <c r="O143" s="6"/>
    </row>
    <row r="144" spans="1:15" s="5" customFormat="1" ht="15">
      <c r="A144" s="2" t="s">
        <v>81</v>
      </c>
      <c r="B144" s="88">
        <v>420</v>
      </c>
      <c r="C144" s="6"/>
      <c r="D144" s="88">
        <f t="shared" si="11"/>
        <v>0</v>
      </c>
      <c r="E144" s="6"/>
      <c r="F144" s="6"/>
      <c r="G144" s="6"/>
      <c r="H144" s="6"/>
      <c r="I144" s="3"/>
      <c r="J144" s="86">
        <f t="shared" si="12"/>
        <v>0</v>
      </c>
      <c r="K144" s="6"/>
      <c r="L144" s="6"/>
      <c r="M144" s="6"/>
      <c r="N144" s="6"/>
      <c r="O144" s="6"/>
    </row>
    <row r="145" spans="1:15" s="5" customFormat="1" ht="15">
      <c r="A145" s="3" t="s">
        <v>47</v>
      </c>
      <c r="B145" s="6">
        <v>500</v>
      </c>
      <c r="C145" s="6" t="s">
        <v>56</v>
      </c>
      <c r="D145" s="88">
        <f t="shared" si="11"/>
        <v>10667.04</v>
      </c>
      <c r="E145" s="6"/>
      <c r="F145" s="6"/>
      <c r="G145" s="6"/>
      <c r="H145" s="6"/>
      <c r="I145" s="3"/>
      <c r="J145" s="86">
        <f t="shared" si="12"/>
        <v>10667.04</v>
      </c>
      <c r="K145" s="6">
        <v>10667.04</v>
      </c>
      <c r="L145" s="6"/>
      <c r="M145" s="6"/>
      <c r="N145" s="6"/>
      <c r="O145" s="6"/>
    </row>
    <row r="146" spans="1:15" ht="15">
      <c r="A146" s="3" t="s">
        <v>48</v>
      </c>
      <c r="B146" s="6">
        <v>600</v>
      </c>
      <c r="C146" s="6" t="s">
        <v>56</v>
      </c>
      <c r="D146" s="88">
        <f aca="true" t="shared" si="13" ref="D146:I146">D145+D9-D25</f>
        <v>0</v>
      </c>
      <c r="E146" s="88">
        <f t="shared" si="13"/>
        <v>0</v>
      </c>
      <c r="F146" s="88">
        <f t="shared" si="13"/>
        <v>0</v>
      </c>
      <c r="G146" s="88">
        <f t="shared" si="13"/>
        <v>0</v>
      </c>
      <c r="H146" s="88">
        <f t="shared" si="13"/>
        <v>0</v>
      </c>
      <c r="I146" s="88">
        <f t="shared" si="13"/>
        <v>0</v>
      </c>
      <c r="J146" s="86">
        <f t="shared" si="12"/>
        <v>0</v>
      </c>
      <c r="K146" s="88"/>
      <c r="L146" s="88"/>
      <c r="M146" s="88"/>
      <c r="N146" s="88"/>
      <c r="O146" s="88"/>
    </row>
    <row r="147" spans="1:15" ht="15">
      <c r="A147" s="66"/>
      <c r="B147" s="67"/>
      <c r="C147" s="67"/>
      <c r="D147" s="89"/>
      <c r="E147" s="89"/>
      <c r="F147" s="89"/>
      <c r="G147" s="89"/>
      <c r="H147" s="89"/>
      <c r="I147" s="68"/>
      <c r="J147" s="89"/>
      <c r="K147" s="89"/>
      <c r="L147" s="89"/>
      <c r="M147" s="89"/>
      <c r="N147" s="89"/>
      <c r="O147" s="89"/>
    </row>
    <row r="148" spans="1:15" ht="15">
      <c r="A148" s="66"/>
      <c r="B148" s="67"/>
      <c r="C148" s="67"/>
      <c r="D148" s="89"/>
      <c r="E148" s="89"/>
      <c r="F148" s="89"/>
      <c r="G148" s="89"/>
      <c r="H148" s="89"/>
      <c r="I148" s="68"/>
      <c r="J148" s="89"/>
      <c r="K148" s="89"/>
      <c r="L148" s="89"/>
      <c r="M148" s="89"/>
      <c r="N148" s="89"/>
      <c r="O148" s="89"/>
    </row>
    <row r="149" spans="1:15" ht="15">
      <c r="A149" s="66"/>
      <c r="B149" s="67"/>
      <c r="C149" s="67"/>
      <c r="D149" s="89"/>
      <c r="E149" s="80"/>
      <c r="F149" s="89"/>
      <c r="G149" s="89"/>
      <c r="H149" s="89"/>
      <c r="I149" s="68"/>
      <c r="J149" s="89"/>
      <c r="K149" s="89"/>
      <c r="L149" s="89"/>
      <c r="M149" s="89"/>
      <c r="N149" s="89"/>
      <c r="O149" s="89"/>
    </row>
    <row r="150" spans="1:15" ht="15">
      <c r="A150" s="66"/>
      <c r="B150" s="67"/>
      <c r="C150" s="67"/>
      <c r="D150" s="89"/>
      <c r="E150" s="89"/>
      <c r="F150" s="89"/>
      <c r="G150" s="89"/>
      <c r="H150" s="89"/>
      <c r="I150" s="68"/>
      <c r="J150" s="89"/>
      <c r="K150" s="89"/>
      <c r="L150" s="89"/>
      <c r="M150" s="89"/>
      <c r="N150" s="89"/>
      <c r="O150" s="89"/>
    </row>
    <row r="151" spans="1:15" ht="15">
      <c r="A151" s="66"/>
      <c r="B151" s="67"/>
      <c r="C151" s="67"/>
      <c r="D151" s="89"/>
      <c r="E151" s="89"/>
      <c r="F151" s="89"/>
      <c r="G151" s="89"/>
      <c r="H151" s="89"/>
      <c r="I151" s="68"/>
      <c r="J151" s="89"/>
      <c r="K151" s="89"/>
      <c r="L151" s="89"/>
      <c r="M151" s="89"/>
      <c r="N151" s="89"/>
      <c r="O151" s="89"/>
    </row>
    <row r="152" ht="15.75" customHeight="1"/>
    <row r="153" spans="1:9" s="1" customFormat="1" ht="15">
      <c r="A153" s="33" t="s">
        <v>156</v>
      </c>
      <c r="B153" s="33"/>
      <c r="C153" s="34"/>
      <c r="D153" s="34"/>
      <c r="E153" s="34"/>
      <c r="I153"/>
    </row>
    <row r="154" spans="1:9" s="1" customFormat="1" ht="8.25" customHeight="1">
      <c r="A154" s="35" t="s">
        <v>154</v>
      </c>
      <c r="B154" s="33"/>
      <c r="C154" s="36"/>
      <c r="D154" s="34"/>
      <c r="E154" s="34"/>
      <c r="I154"/>
    </row>
    <row r="155" spans="1:9" s="1" customFormat="1" ht="15">
      <c r="A155" s="33" t="s">
        <v>155</v>
      </c>
      <c r="B155" s="33"/>
      <c r="C155" s="34"/>
      <c r="D155" s="34"/>
      <c r="E155" s="34"/>
      <c r="I155"/>
    </row>
    <row r="156" spans="1:9" s="1" customFormat="1" ht="7.5" customHeight="1">
      <c r="A156" s="35" t="s">
        <v>154</v>
      </c>
      <c r="B156" s="33"/>
      <c r="C156" s="34"/>
      <c r="D156" s="34"/>
      <c r="E156" s="34"/>
      <c r="I156"/>
    </row>
    <row r="157" spans="1:9" s="1" customFormat="1" ht="15">
      <c r="A157" s="33" t="s">
        <v>157</v>
      </c>
      <c r="B157" s="33"/>
      <c r="C157" s="34"/>
      <c r="D157" s="34"/>
      <c r="E157" s="34"/>
      <c r="I157"/>
    </row>
    <row r="158" spans="1:9" s="1" customFormat="1" ht="8.25" customHeight="1">
      <c r="A158" s="35" t="s">
        <v>154</v>
      </c>
      <c r="B158" s="33"/>
      <c r="C158" s="34"/>
      <c r="D158" s="34"/>
      <c r="E158" s="34"/>
      <c r="I158"/>
    </row>
    <row r="159" spans="1:9" s="1" customFormat="1" ht="15">
      <c r="A159" s="33" t="s">
        <v>251</v>
      </c>
      <c r="B159"/>
      <c r="I159"/>
    </row>
  </sheetData>
  <sheetProtection/>
  <mergeCells count="12">
    <mergeCell ref="E6:E7"/>
    <mergeCell ref="F6:H6"/>
    <mergeCell ref="I6:I7"/>
    <mergeCell ref="J6:O6"/>
    <mergeCell ref="A2:O2"/>
    <mergeCell ref="A3:O3"/>
    <mergeCell ref="A4:A7"/>
    <mergeCell ref="B4:B7"/>
    <mergeCell ref="C4:C7"/>
    <mergeCell ref="D4:O4"/>
    <mergeCell ref="D5:D7"/>
    <mergeCell ref="E5:O5"/>
  </mergeCells>
  <printOptions/>
  <pageMargins left="0.31496062992125984" right="0.31496062992125984" top="0.5511811023622047" bottom="0.46" header="0.31496062992125984" footer="0.19"/>
  <pageSetup fitToHeight="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9"/>
  <sheetViews>
    <sheetView zoomScalePageLayoutView="0" workbookViewId="0" topLeftCell="A2">
      <selection activeCell="K17" sqref="K17"/>
    </sheetView>
  </sheetViews>
  <sheetFormatPr defaultColWidth="9.140625" defaultRowHeight="15"/>
  <cols>
    <col min="1" max="1" width="38.57421875" style="0" customWidth="1"/>
    <col min="4" max="4" width="11.57421875" style="0" customWidth="1"/>
    <col min="5" max="5" width="11.140625" style="0" customWidth="1"/>
    <col min="6" max="6" width="12.00390625" style="0" customWidth="1"/>
    <col min="7" max="7" width="12.421875" style="0" customWidth="1"/>
    <col min="8" max="8" width="11.00390625" style="0" customWidth="1"/>
    <col min="9" max="9" width="10.8515625" style="0" customWidth="1"/>
    <col min="10" max="10" width="11.7109375" style="0" customWidth="1"/>
    <col min="11" max="11" width="11.00390625" style="0" customWidth="1"/>
    <col min="12" max="12" width="11.140625" style="0" customWidth="1"/>
  </cols>
  <sheetData>
    <row r="1" ht="15.75">
      <c r="L1" s="12" t="s">
        <v>28</v>
      </c>
    </row>
    <row r="2" spans="1:12" ht="33.75" customHeight="1">
      <c r="A2" s="113" t="s">
        <v>255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ht="15.75">
      <c r="A3" s="7"/>
    </row>
    <row r="4" spans="1:12" ht="31.5" customHeight="1">
      <c r="A4" s="96" t="s">
        <v>0</v>
      </c>
      <c r="B4" s="96" t="s">
        <v>29</v>
      </c>
      <c r="C4" s="96" t="s">
        <v>34</v>
      </c>
      <c r="D4" s="96" t="s">
        <v>30</v>
      </c>
      <c r="E4" s="96"/>
      <c r="F4" s="96"/>
      <c r="G4" s="96"/>
      <c r="H4" s="96"/>
      <c r="I4" s="96"/>
      <c r="J4" s="96"/>
      <c r="K4" s="96"/>
      <c r="L4" s="96"/>
    </row>
    <row r="5" spans="1:12" ht="15.75">
      <c r="A5" s="96"/>
      <c r="B5" s="96"/>
      <c r="C5" s="96"/>
      <c r="D5" s="96" t="s">
        <v>31</v>
      </c>
      <c r="E5" s="96"/>
      <c r="F5" s="96"/>
      <c r="G5" s="96" t="s">
        <v>1</v>
      </c>
      <c r="H5" s="96"/>
      <c r="I5" s="96"/>
      <c r="J5" s="96"/>
      <c r="K5" s="96"/>
      <c r="L5" s="96"/>
    </row>
    <row r="6" spans="1:12" ht="129" customHeight="1">
      <c r="A6" s="96"/>
      <c r="B6" s="96"/>
      <c r="C6" s="96"/>
      <c r="D6" s="96"/>
      <c r="E6" s="96"/>
      <c r="F6" s="96"/>
      <c r="G6" s="96" t="s">
        <v>35</v>
      </c>
      <c r="H6" s="96"/>
      <c r="I6" s="96"/>
      <c r="J6" s="96" t="s">
        <v>36</v>
      </c>
      <c r="K6" s="96"/>
      <c r="L6" s="96"/>
    </row>
    <row r="7" spans="1:12" ht="63">
      <c r="A7" s="96"/>
      <c r="B7" s="96"/>
      <c r="C7" s="96"/>
      <c r="D7" s="16" t="s">
        <v>192</v>
      </c>
      <c r="E7" s="16" t="s">
        <v>38</v>
      </c>
      <c r="F7" s="16" t="s">
        <v>39</v>
      </c>
      <c r="G7" s="16" t="s">
        <v>192</v>
      </c>
      <c r="H7" s="16" t="s">
        <v>38</v>
      </c>
      <c r="I7" s="16" t="s">
        <v>39</v>
      </c>
      <c r="J7" s="16" t="s">
        <v>37</v>
      </c>
      <c r="K7" s="16" t="s">
        <v>38</v>
      </c>
      <c r="L7" s="16" t="s">
        <v>39</v>
      </c>
    </row>
    <row r="8" spans="1:12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</row>
    <row r="9" spans="1:12" ht="31.5">
      <c r="A9" s="10" t="s">
        <v>40</v>
      </c>
      <c r="B9" s="15" t="s">
        <v>41</v>
      </c>
      <c r="C9" s="84" t="s">
        <v>32</v>
      </c>
      <c r="D9" s="83"/>
      <c r="E9" s="83"/>
      <c r="F9" s="83"/>
      <c r="G9" s="83"/>
      <c r="H9" s="83"/>
      <c r="I9" s="83"/>
      <c r="J9" s="83"/>
      <c r="K9" s="83"/>
      <c r="L9" s="83"/>
    </row>
    <row r="10" spans="1:12" ht="15.75">
      <c r="A10" s="10" t="s">
        <v>1</v>
      </c>
      <c r="B10" s="15"/>
      <c r="C10" s="84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47.25">
      <c r="A11" s="10" t="s">
        <v>42</v>
      </c>
      <c r="B11" s="15">
        <v>1001</v>
      </c>
      <c r="C11" s="84" t="s">
        <v>32</v>
      </c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5.75">
      <c r="A12" s="10"/>
      <c r="B12" s="15"/>
      <c r="C12" s="84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31.5">
      <c r="A13" s="10" t="s">
        <v>33</v>
      </c>
      <c r="B13" s="15">
        <v>2001</v>
      </c>
      <c r="C13" s="84"/>
      <c r="D13" s="59">
        <f>D14+D15+D16+D17+D18+D19</f>
        <v>6244866.2700000005</v>
      </c>
      <c r="E13" s="83"/>
      <c r="F13" s="83"/>
      <c r="G13" s="59">
        <f>G14+G15+G16+G17+G18+G19</f>
        <v>6244866.2700000005</v>
      </c>
      <c r="H13" s="83"/>
      <c r="I13" s="83"/>
      <c r="J13" s="83"/>
      <c r="K13" s="83"/>
      <c r="L13" s="83"/>
    </row>
    <row r="14" spans="1:12" ht="15.75">
      <c r="A14" s="10" t="s">
        <v>193</v>
      </c>
      <c r="B14" s="15"/>
      <c r="C14" s="84">
        <v>2016</v>
      </c>
      <c r="D14" s="60">
        <v>32736</v>
      </c>
      <c r="E14" s="83"/>
      <c r="F14" s="83"/>
      <c r="G14" s="60">
        <f aca="true" t="shared" si="0" ref="G14:G19">D14</f>
        <v>32736</v>
      </c>
      <c r="H14" s="83"/>
      <c r="I14" s="83"/>
      <c r="J14" s="83"/>
      <c r="K14" s="83"/>
      <c r="L14" s="83"/>
    </row>
    <row r="15" spans="1:12" ht="15.75">
      <c r="A15" s="58" t="s">
        <v>194</v>
      </c>
      <c r="B15" s="58"/>
      <c r="C15" s="84">
        <v>2016</v>
      </c>
      <c r="D15" s="81">
        <v>917837.37</v>
      </c>
      <c r="E15" s="82"/>
      <c r="F15" s="82"/>
      <c r="G15" s="60">
        <f t="shared" si="0"/>
        <v>917837.37</v>
      </c>
      <c r="H15" s="58"/>
      <c r="I15" s="58"/>
      <c r="J15" s="58"/>
      <c r="K15" s="58"/>
      <c r="L15" s="58"/>
    </row>
    <row r="16" spans="1:12" ht="15.75">
      <c r="A16" s="58" t="s">
        <v>195</v>
      </c>
      <c r="B16" s="58"/>
      <c r="C16" s="84">
        <v>2016</v>
      </c>
      <c r="D16" s="81">
        <v>2108984.83</v>
      </c>
      <c r="E16" s="82"/>
      <c r="F16" s="82"/>
      <c r="G16" s="60">
        <f t="shared" si="0"/>
        <v>2108984.83</v>
      </c>
      <c r="H16" s="58"/>
      <c r="I16" s="58"/>
      <c r="J16" s="58"/>
      <c r="K16" s="58"/>
      <c r="L16" s="58"/>
    </row>
    <row r="17" spans="1:12" ht="15.75">
      <c r="A17" s="58" t="s">
        <v>196</v>
      </c>
      <c r="B17" s="58"/>
      <c r="C17" s="84">
        <v>2016</v>
      </c>
      <c r="D17" s="81">
        <v>462575.7</v>
      </c>
      <c r="E17" s="82"/>
      <c r="F17" s="82"/>
      <c r="G17" s="60">
        <f t="shared" si="0"/>
        <v>462575.7</v>
      </c>
      <c r="H17" s="58"/>
      <c r="I17" s="58"/>
      <c r="J17" s="58"/>
      <c r="K17" s="58"/>
      <c r="L17" s="58"/>
    </row>
    <row r="18" spans="1:12" ht="15.75">
      <c r="A18" s="58" t="s">
        <v>197</v>
      </c>
      <c r="B18" s="58"/>
      <c r="C18" s="84">
        <v>2016</v>
      </c>
      <c r="D18" s="81">
        <v>346458.33</v>
      </c>
      <c r="E18" s="82"/>
      <c r="F18" s="82"/>
      <c r="G18" s="60">
        <f t="shared" si="0"/>
        <v>346458.33</v>
      </c>
      <c r="H18" s="58"/>
      <c r="I18" s="58"/>
      <c r="J18" s="58"/>
      <c r="K18" s="58"/>
      <c r="L18" s="58"/>
    </row>
    <row r="19" spans="1:12" ht="15.75">
      <c r="A19" s="58" t="s">
        <v>211</v>
      </c>
      <c r="B19" s="58"/>
      <c r="C19" s="84">
        <v>2016</v>
      </c>
      <c r="D19" s="81">
        <v>2376274.04</v>
      </c>
      <c r="E19" s="82"/>
      <c r="F19" s="82"/>
      <c r="G19" s="60">
        <f t="shared" si="0"/>
        <v>2376274.04</v>
      </c>
      <c r="H19" s="58"/>
      <c r="I19" s="58"/>
      <c r="J19" s="58"/>
      <c r="K19" s="58"/>
      <c r="L19" s="58"/>
    </row>
  </sheetData>
  <sheetProtection/>
  <mergeCells count="9"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7" right="0.7" top="0.75" bottom="0.75" header="0.3" footer="0.3"/>
  <pageSetup fitToHeight="0" fitToWidth="1" horizontalDpi="180" verticalDpi="18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41.57421875" style="0" customWidth="1"/>
    <col min="2" max="2" width="10.57421875" style="0" customWidth="1"/>
    <col min="3" max="3" width="26.8515625" style="0" customWidth="1"/>
  </cols>
  <sheetData>
    <row r="1" ht="15.75">
      <c r="C1" s="12" t="s">
        <v>43</v>
      </c>
    </row>
    <row r="2" ht="15.75">
      <c r="A2" s="7"/>
    </row>
    <row r="3" spans="1:3" ht="34.5" customHeight="1">
      <c r="A3" s="114" t="s">
        <v>44</v>
      </c>
      <c r="B3" s="114"/>
      <c r="C3" s="114"/>
    </row>
    <row r="4" spans="1:3" ht="15.75">
      <c r="A4" s="94" t="s">
        <v>246</v>
      </c>
      <c r="B4" s="94"/>
      <c r="C4" s="94"/>
    </row>
    <row r="5" spans="1:3" ht="15.75">
      <c r="A5" s="94" t="s">
        <v>45</v>
      </c>
      <c r="B5" s="94"/>
      <c r="C5" s="94"/>
    </row>
    <row r="6" spans="1:3" ht="15.75">
      <c r="A6" s="115"/>
      <c r="B6" s="115"/>
      <c r="C6" s="115"/>
    </row>
    <row r="7" spans="1:3" ht="47.25">
      <c r="A7" s="8" t="s">
        <v>0</v>
      </c>
      <c r="B7" s="8" t="s">
        <v>29</v>
      </c>
      <c r="C7" s="8" t="s">
        <v>46</v>
      </c>
    </row>
    <row r="8" spans="1:3" ht="15.75">
      <c r="A8" s="8">
        <v>1</v>
      </c>
      <c r="B8" s="8">
        <v>2</v>
      </c>
      <c r="C8" s="8">
        <v>3</v>
      </c>
    </row>
    <row r="9" spans="1:3" ht="15.75">
      <c r="A9" s="10" t="s">
        <v>47</v>
      </c>
      <c r="B9" s="15" t="s">
        <v>51</v>
      </c>
      <c r="C9" s="56">
        <v>10667.04</v>
      </c>
    </row>
    <row r="10" spans="1:3" ht="15.75">
      <c r="A10" s="10" t="s">
        <v>48</v>
      </c>
      <c r="B10" s="15" t="s">
        <v>52</v>
      </c>
      <c r="C10" s="56"/>
    </row>
    <row r="11" spans="1:3" ht="15.75">
      <c r="A11" s="10" t="s">
        <v>49</v>
      </c>
      <c r="B11" s="15" t="s">
        <v>53</v>
      </c>
      <c r="C11" s="56"/>
    </row>
    <row r="12" spans="1:3" ht="15.75">
      <c r="A12" s="9"/>
      <c r="B12" s="17"/>
      <c r="C12" s="56"/>
    </row>
    <row r="13" spans="1:3" ht="15.75">
      <c r="A13" s="10" t="s">
        <v>50</v>
      </c>
      <c r="B13" s="15" t="s">
        <v>54</v>
      </c>
      <c r="C13" s="56"/>
    </row>
    <row r="14" spans="1:3" ht="15.75">
      <c r="A14" s="9"/>
      <c r="B14" s="17"/>
      <c r="C14" s="56"/>
    </row>
    <row r="15" spans="1:2" ht="15.75">
      <c r="A15" s="7"/>
      <c r="B15" s="18"/>
    </row>
  </sheetData>
  <sheetProtection/>
  <mergeCells count="4">
    <mergeCell ref="A3:C3"/>
    <mergeCell ref="A5:C5"/>
    <mergeCell ref="A4:C4"/>
    <mergeCell ref="A6:C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2017-01-12T06:41:25Z</dcterms:modified>
  <cp:category/>
  <cp:version/>
  <cp:contentType/>
  <cp:contentStatus/>
</cp:coreProperties>
</file>